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ai\Strateginis planas\2021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40" i="1" l="1"/>
  <c r="J128" i="1"/>
  <c r="J126" i="1"/>
  <c r="J134" i="1"/>
  <c r="J136" i="1"/>
  <c r="J139" i="1"/>
  <c r="K113" i="1"/>
  <c r="K112" i="1"/>
  <c r="K111" i="1"/>
  <c r="K110" i="1"/>
  <c r="K109" i="1"/>
  <c r="I140" i="1"/>
  <c r="I125" i="1"/>
  <c r="J98" i="1"/>
  <c r="K98" i="1"/>
  <c r="I126" i="1"/>
  <c r="I128" i="1"/>
  <c r="I136" i="1"/>
  <c r="I134" i="1"/>
  <c r="I139" i="1"/>
  <c r="J113" i="1"/>
  <c r="J112" i="1"/>
  <c r="J111" i="1"/>
  <c r="J110" i="1"/>
  <c r="J109" i="1"/>
  <c r="J81" i="1"/>
  <c r="K81" i="1"/>
  <c r="I81" i="1"/>
  <c r="J77" i="1"/>
  <c r="K77" i="1"/>
  <c r="I77" i="1"/>
  <c r="I111" i="1"/>
  <c r="H140" i="1"/>
  <c r="H136" i="1"/>
  <c r="H125" i="1"/>
  <c r="H139" i="1"/>
  <c r="H134" i="1"/>
  <c r="H128" i="1"/>
  <c r="H126" i="1"/>
  <c r="J125" i="1" l="1"/>
  <c r="K114" i="1"/>
  <c r="J114" i="1"/>
  <c r="I55" i="1"/>
  <c r="J55" i="1"/>
  <c r="K55" i="1"/>
  <c r="J19" i="1"/>
  <c r="J37" i="1" s="1"/>
  <c r="K19" i="1"/>
  <c r="K37" i="1" s="1"/>
  <c r="I19" i="1"/>
  <c r="I37" i="1" s="1"/>
  <c r="H98" i="1"/>
  <c r="H97" i="1"/>
  <c r="H82" i="1"/>
  <c r="H81" i="1"/>
  <c r="H66" i="1"/>
  <c r="H55" i="1"/>
  <c r="H37" i="1"/>
  <c r="H19" i="1"/>
  <c r="G140" i="1"/>
  <c r="G136" i="1"/>
  <c r="G125" i="1"/>
  <c r="G139" i="1"/>
  <c r="G135" i="1"/>
  <c r="G134" i="1"/>
  <c r="G126" i="1"/>
  <c r="I113" i="1"/>
  <c r="I112" i="1"/>
  <c r="I110" i="1"/>
  <c r="I109" i="1"/>
  <c r="H114" i="1"/>
  <c r="H113" i="1"/>
  <c r="H112" i="1"/>
  <c r="H111" i="1"/>
  <c r="H110" i="1"/>
  <c r="G128" i="1"/>
  <c r="H109" i="1"/>
  <c r="H36" i="1"/>
  <c r="I36" i="1"/>
  <c r="J36" i="1"/>
  <c r="K36" i="1"/>
  <c r="I114" i="1" l="1"/>
  <c r="K33" i="1"/>
  <c r="J33" i="1"/>
  <c r="I33" i="1"/>
  <c r="H33" i="1"/>
  <c r="K96" i="1" l="1"/>
  <c r="J96" i="1"/>
  <c r="I96" i="1"/>
  <c r="H96" i="1"/>
  <c r="H90" i="1" l="1"/>
  <c r="I90" i="1"/>
  <c r="J90" i="1"/>
  <c r="K90" i="1"/>
  <c r="H73" i="1"/>
  <c r="I73" i="1"/>
  <c r="I82" i="1" s="1"/>
  <c r="J73" i="1"/>
  <c r="J82" i="1" s="1"/>
  <c r="K73" i="1"/>
  <c r="K82" i="1" s="1"/>
  <c r="H65" i="1"/>
  <c r="I65" i="1"/>
  <c r="J65" i="1"/>
  <c r="K65" i="1"/>
  <c r="H49" i="1"/>
  <c r="I49" i="1"/>
  <c r="J49" i="1"/>
  <c r="K49" i="1"/>
  <c r="K54" i="1" l="1"/>
  <c r="J54" i="1"/>
  <c r="I54" i="1"/>
  <c r="H54" i="1"/>
  <c r="H86" i="1" l="1"/>
  <c r="I86" i="1"/>
  <c r="J86" i="1"/>
  <c r="J97" i="1" s="1"/>
  <c r="K86" i="1"/>
  <c r="H61" i="1"/>
  <c r="I61" i="1"/>
  <c r="I66" i="1" s="1"/>
  <c r="J61" i="1"/>
  <c r="J66" i="1" s="1"/>
  <c r="K61" i="1"/>
  <c r="K66" i="1" s="1"/>
  <c r="H45" i="1"/>
  <c r="I45" i="1"/>
  <c r="J45" i="1"/>
  <c r="K45" i="1"/>
  <c r="H26" i="1"/>
  <c r="I26" i="1"/>
  <c r="J26" i="1"/>
  <c r="K26" i="1"/>
  <c r="K97" i="1" l="1"/>
  <c r="I97" i="1"/>
  <c r="I98" i="1" s="1"/>
  <c r="K67" i="1"/>
  <c r="J67" i="1"/>
  <c r="J99" i="1" s="1"/>
  <c r="I67" i="1"/>
  <c r="H67" i="1"/>
  <c r="H99" i="1" s="1"/>
  <c r="K99" i="1" l="1"/>
  <c r="I99" i="1"/>
</calcChain>
</file>

<file path=xl/sharedStrings.xml><?xml version="1.0" encoding="utf-8"?>
<sst xmlns="http://schemas.openxmlformats.org/spreadsheetml/2006/main" count="278" uniqueCount="159">
  <si>
    <t>TIKSLŲ, UŽDAVINIŲ, PRIEMONIŲ,  PRIEMONIŲ IŠLAIDŲ IR PRODUKTO KRITERIJŲ SUVESTINĖ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</si>
  <si>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</si>
  <si>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</si>
  <si>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</si>
  <si>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</si>
  <si>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</si>
  <si>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</si>
  <si>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 kriterijaus</t>
  </si>
  <si>
    <t>pavadinimas, mato vnt.</t>
  </si>
  <si>
    <t>01</t>
  </si>
  <si>
    <t>tūkst. Eur</t>
  </si>
  <si>
    <t>Iš viso</t>
  </si>
  <si>
    <t>Iš viso uždaviniui</t>
  </si>
  <si>
    <t>Iš viso tikslui</t>
  </si>
  <si>
    <t>Iš viso programai</t>
  </si>
  <si>
    <t>FINANSAVIMO ŠALTINIŲ SUVESTINĖ</t>
  </si>
  <si>
    <t>1.</t>
  </si>
  <si>
    <t>Savivaldybės biudžeto lėšos (SB)</t>
  </si>
  <si>
    <t>1.10.</t>
  </si>
  <si>
    <t>2.</t>
  </si>
  <si>
    <t>02</t>
  </si>
  <si>
    <t>03</t>
  </si>
  <si>
    <t>Šiaulių lopšelio-darželio „Kregždutė“ švietimo prieinamumo ir kokybės užtikrinimo programa</t>
  </si>
  <si>
    <t>grupių skaičius</t>
  </si>
  <si>
    <t>išvykų skaičius</t>
  </si>
  <si>
    <t>seminarų skaičius</t>
  </si>
  <si>
    <t>darbo rūbai auklėtojų padėjėjoms (vnt.)</t>
  </si>
  <si>
    <t>SB</t>
  </si>
  <si>
    <t>SP</t>
  </si>
  <si>
    <t>priemonės (Eur)</t>
  </si>
  <si>
    <t>susitikimų su specialistais skaičius</t>
  </si>
  <si>
    <t xml:space="preserve">STRATEGINIS TIKSLAS: Užtikrinti visuomenės poreikius tenkinančių švietimo, kultūros, sporto, sveikatos ir socialinių paslaugų kokybę ir įvairovę </t>
  </si>
  <si>
    <t>Valstybės biudžeto lėšos KT(VB)</t>
  </si>
  <si>
    <t>(1c/1 forma)</t>
  </si>
  <si>
    <t>Nepedagoginio personalo kvalifikacijos tobulinimas</t>
  </si>
  <si>
    <t>sportinis inventorius (Eur)</t>
  </si>
  <si>
    <t>Užtiktinti saugias ir sveikas ugdymo(si) sąlygas</t>
  </si>
  <si>
    <t>šeimų, dalyvaujančių vaikų pasiekimų vertinime ( %)</t>
  </si>
  <si>
    <t>VB (MK /ML)</t>
  </si>
  <si>
    <t>2022 metai</t>
  </si>
  <si>
    <t>VB (MK/ ML)</t>
  </si>
  <si>
    <t>Tobulinti ir modernizuoti ugdymo(si) aplinką</t>
  </si>
  <si>
    <t>VB (MK)</t>
  </si>
  <si>
    <t>VB(MK)</t>
  </si>
  <si>
    <t>VB (MK )</t>
  </si>
  <si>
    <t>ES</t>
  </si>
  <si>
    <t>VB</t>
  </si>
  <si>
    <t>2023 metų lėšų projektas</t>
  </si>
  <si>
    <t>2023 metai</t>
  </si>
  <si>
    <t>Ikimokyklinio ir priešmokyklinio ugdymo poreikių tenkinimas</t>
  </si>
  <si>
    <t>Ugdymo modelio „Penkios studijos“ įgyvendinimas (STEAM, šviesos ir garso, bendravimo, judesio, teatro)</t>
  </si>
  <si>
    <t>Stiprinti psichinę ir fizinę vaikų sveikatą</t>
  </si>
  <si>
    <t>Vaikų socialinio-emocinio intelekto ugdymo programų „Kimochis“ ir „Zipio draugai“ vykdymas</t>
  </si>
  <si>
    <t>Socialinių projektų: vaikams „Jausmų vaivorykštė“ ir šeimoms „Mūsų laikas kartu“ įgyvendinimas</t>
  </si>
  <si>
    <t>Virtuvės įrangos ir minkšto inventoriaus atnaujinimas</t>
  </si>
  <si>
    <t>VB(MK/ML)</t>
  </si>
  <si>
    <t>tikslinės partnerystės projektų skaičius</t>
  </si>
  <si>
    <t>vaikų skaičius (proc.)</t>
  </si>
  <si>
    <t>pedagogų skaičius (proc.)</t>
  </si>
  <si>
    <t xml:space="preserve">seminarų, mokymų skaičius </t>
  </si>
  <si>
    <t>tikslinė literatūra (Eur)</t>
  </si>
  <si>
    <t>edukacinių išvykų vienai grupei skaičius</t>
  </si>
  <si>
    <t>renginių su socialiniais partneriais skaičius</t>
  </si>
  <si>
    <t>dalyvių skaičius (proc.)</t>
  </si>
  <si>
    <t>sportinė apranga (Eur)</t>
  </si>
  <si>
    <t>emocinio ugdymo priemonės (Eur)</t>
  </si>
  <si>
    <t>virtuvės įranga (proc.)</t>
  </si>
  <si>
    <t xml:space="preserve">sporinių veiklų su sporto centrais skaičius </t>
  </si>
  <si>
    <t>studijų skaičius</t>
  </si>
  <si>
    <t>baldų įsigijimas (Eur)</t>
  </si>
  <si>
    <t>skaitmeninė įranga (Eur)</t>
  </si>
  <si>
    <t>nešiojamų kompiuterių skaičius</t>
  </si>
  <si>
    <t>interaktyvi lenta (vnt.)</t>
  </si>
  <si>
    <t>kopijavimo įranga (vnt.)</t>
  </si>
  <si>
    <t>stalo indai ir įrankiai (Eur)</t>
  </si>
  <si>
    <t>patalynės komplektai (kompl.)</t>
  </si>
  <si>
    <t>metodinė literatūra (Eur)</t>
  </si>
  <si>
    <t>darbuotojų skaičius (proc.)</t>
  </si>
  <si>
    <t>priemonės STEAM veiklų organizavimui (proc.)</t>
  </si>
  <si>
    <t>priemonės socialinio-emocinio intelekto ugdymui (proc.)</t>
  </si>
  <si>
    <t>Kodas</t>
  </si>
  <si>
    <t>Pavadinimas</t>
  </si>
  <si>
    <t xml:space="preserve"> SAVIVALDYBĖS BIUDŽETAS IŠ VISO, IŠ JO:</t>
  </si>
  <si>
    <t>1.01.</t>
  </si>
  <si>
    <t>1.02.</t>
  </si>
  <si>
    <t xml:space="preserve">Skolintos lėšos (PS)  </t>
  </si>
  <si>
    <t>1.03.</t>
  </si>
  <si>
    <t>Mokymo lėšos VB(ML)</t>
  </si>
  <si>
    <t>1.04.</t>
  </si>
  <si>
    <t xml:space="preserve"> Lėšos valstybinėms funkcijoms atlikti VB (VF)</t>
  </si>
  <si>
    <t>1.05.</t>
  </si>
  <si>
    <t>Valstybės biudžeto lėšos (VB)</t>
  </si>
  <si>
    <t>1.06.</t>
  </si>
  <si>
    <t>Kelių priežiūros ir plėtros programos lėšos VB (KPPP)</t>
  </si>
  <si>
    <t>1.07.</t>
  </si>
  <si>
    <t>Valstybės investicijų programos projektų lėšos VB (VIP)</t>
  </si>
  <si>
    <t>1.08.</t>
  </si>
  <si>
    <t>Europos Sąjungos lėšos (ES)</t>
  </si>
  <si>
    <t>1.09.</t>
  </si>
  <si>
    <t>Įstaigos pajamų lėšos (PL)</t>
  </si>
  <si>
    <t>Praėjusių metų nepanaudota pajamų dalis, kuri viršija praėjusių metų panaudotus asignavimus (LIK)</t>
  </si>
  <si>
    <t xml:space="preserve"> KITOS LĖŠOS IŠ VISO, IŠ JŲ: </t>
  </si>
  <si>
    <t>2.01.</t>
  </si>
  <si>
    <t>2.02.</t>
  </si>
  <si>
    <t>Europos Sąjungos lėšos  KT(ES)</t>
  </si>
  <si>
    <t>2.03.</t>
  </si>
  <si>
    <t>Kitų šaltinių lėšos KT(KL)</t>
  </si>
  <si>
    <t>IŠ VISO:</t>
  </si>
  <si>
    <t xml:space="preserve">                             ___________________                   </t>
  </si>
  <si>
    <t>IT įrangos įsigijimas ir atnaujinimas.</t>
  </si>
  <si>
    <t>KT(KL)</t>
  </si>
  <si>
    <t>KT (KL)</t>
  </si>
  <si>
    <t>Šiaulių lopšelio-darželio „Kregždutė“                                               2022-2024 metų strateginio veiklos plano                                                          1 priedas</t>
  </si>
  <si>
    <t xml:space="preserve">                                      ŠIAULIŲ LOPŠELIO-DARŽELIO „KREGŽDUTĖ“ 2022-2024 METŲ STRATEGINIO VEIKLOS PLANO</t>
  </si>
  <si>
    <t>2021 metaų patvirtinti asignavimai</t>
  </si>
  <si>
    <t>2022 metų  asignavimų planas</t>
  </si>
  <si>
    <t>2024 metų lėšų projektas</t>
  </si>
  <si>
    <t>2024 metai</t>
  </si>
  <si>
    <t xml:space="preserve">    </t>
  </si>
  <si>
    <t>Šiaulių lopšelio-darželio „Kregždutė“                                                    2022-2024 metų  strateginio veiklos plano                                                                                                                    2 priedas</t>
  </si>
  <si>
    <t>Sudaryti sąlygas  ugdymo turinio įvairovei, siekiant pagerinti vaikų pasiekimus ir užtikrinant pažangą</t>
  </si>
  <si>
    <t>Švietimo pagalbos specialistų erdvių pritaikymas inovatyviam, kokybiškam specialiųjų poreikių vaikų ugdymuisi bei įtraukčiai ugdymosi procese</t>
  </si>
  <si>
    <t>04</t>
  </si>
  <si>
    <t>Individualių vaiko gebėjimų puoselėjimas ir saviraiškos skatinimas (būreliai, SKU)</t>
  </si>
  <si>
    <t>Sveikatos stiprinimo programos 2021-2025 m. „Augu sveikas ir laimingas“ įgyvendinimas</t>
  </si>
  <si>
    <t>Kryptingai tobulinti darbuotojų kompetencijas</t>
  </si>
  <si>
    <t>Vadovų ir pedagogų kvalifikacijos tobulinimo plano įgyvendinimas</t>
  </si>
  <si>
    <t>Lopšelio-darželio ugdymo aplinkos tobulinimas</t>
  </si>
  <si>
    <t>Patirtinį ugdymą(si) skatinančių erdvių (studijų) turtinimas</t>
  </si>
  <si>
    <t>Edukacinių aplinkų (STEAM veiklų organizavimui, fizinio aktyvumo skatinimui, socialinio-emocinio intelekto ugdymui) papildymas</t>
  </si>
  <si>
    <t>Įėjimo į darželio teritoriją tako atnaujinimas</t>
  </si>
  <si>
    <t>ugdymo priemonės (Eur)</t>
  </si>
  <si>
    <t>išvykų vienai grupei skaičius</t>
  </si>
  <si>
    <t>vaikų skaičius</t>
  </si>
  <si>
    <t>140</t>
  </si>
  <si>
    <t>160</t>
  </si>
  <si>
    <t>baldų atnaujinimas (proc.)</t>
  </si>
  <si>
    <t>ugdymo priemonių skaičius (Eur)</t>
  </si>
  <si>
    <t>vaikų, dalyvaujančių SKU įgyvendinime (proc.)</t>
  </si>
  <si>
    <t>vaikų, dalyvaujančių, skaičius (proc.)</t>
  </si>
  <si>
    <t>vadovų skaičius (proc.)</t>
  </si>
  <si>
    <t>seminarų skaičius vienam pedagogui</t>
  </si>
  <si>
    <t xml:space="preserve">seminarų, mokymų skaičius vienam darbuotojui </t>
  </si>
  <si>
    <t>priemonės fizinio aktyvumo skatinimui (proc.)</t>
  </si>
  <si>
    <t>Lauko žaidimų aikštelių modernizavimas</t>
  </si>
  <si>
    <t>modernizuotos lauko žaidimų aikštelės (proc.)</t>
  </si>
  <si>
    <t>įrengimų skaičius</t>
  </si>
  <si>
    <t>įėjimo tako atnaujinimas (proc.)</t>
  </si>
  <si>
    <t>darbo rūbai virtuvės darbuotojams (kompl.)</t>
  </si>
  <si>
    <t xml:space="preserve"> 2021 metų patvirtinti asignavimai</t>
  </si>
  <si>
    <t>VB (ML)</t>
  </si>
  <si>
    <t xml:space="preserve">SB </t>
  </si>
  <si>
    <t>2021m.</t>
  </si>
  <si>
    <t>SP LIK</t>
  </si>
  <si>
    <t>KT</t>
  </si>
  <si>
    <t>2022m.</t>
  </si>
  <si>
    <t>2023m.</t>
  </si>
  <si>
    <t>2024m.</t>
  </si>
  <si>
    <t>Vaikų pasiekimų ir pažangos (įsi)vertinimo kokybės užtikrinimas sakytinės kalbos, skaičiavimo ir matavimo, problemų sprendimo ugdymo srityse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</si>
</sst>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theme="9" tint="-0.249977111117893"/>
      <name val="Times New Roman"/>
      <family val="1"/>
      <charset val="186"/>
    </font>
    <font>
      <sz val="9"/>
      <color theme="9" tint="-0.249977111117893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center" vertical="top"/>
    </xf>
    <xf numFmtId="0" fontId="0" fillId="4" borderId="1" xfId="0" applyFill="1" applyBorder="1"/>
    <xf numFmtId="49" fontId="8" fillId="3" borderId="1" xfId="0" applyNumberFormat="1" applyFont="1" applyFill="1" applyBorder="1" applyAlignment="1">
      <alignment horizontal="right" vertical="top"/>
    </xf>
    <xf numFmtId="164" fontId="8" fillId="3" borderId="1" xfId="0" applyNumberFormat="1" applyFont="1" applyFill="1" applyBorder="1" applyAlignment="1">
      <alignment horizontal="center" vertical="top"/>
    </xf>
    <xf numFmtId="0" fontId="0" fillId="3" borderId="1" xfId="0" applyFill="1" applyBorder="1"/>
    <xf numFmtId="164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49" fontId="8" fillId="6" borderId="1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0" fontId="0" fillId="0" borderId="0" xfId="0" applyAlignment="1">
      <alignment textRotation="90"/>
    </xf>
    <xf numFmtId="0" fontId="10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9" fontId="9" fillId="6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left" vertical="top" wrapText="1"/>
    </xf>
    <xf numFmtId="164" fontId="8" fillId="10" borderId="1" xfId="0" applyNumberFormat="1" applyFont="1" applyFill="1" applyBorder="1" applyAlignment="1">
      <alignment horizontal="center" vertical="top"/>
    </xf>
    <xf numFmtId="0" fontId="5" fillId="0" borderId="1" xfId="0" applyFont="1" applyBorder="1"/>
    <xf numFmtId="0" fontId="5" fillId="4" borderId="1" xfId="0" applyFont="1" applyFill="1" applyBorder="1"/>
    <xf numFmtId="0" fontId="5" fillId="10" borderId="1" xfId="0" applyFont="1" applyFill="1" applyBorder="1"/>
    <xf numFmtId="0" fontId="5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164" fontId="9" fillId="10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12" borderId="0" xfId="0" applyFill="1"/>
    <xf numFmtId="164" fontId="2" fillId="8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5" fillId="10" borderId="1" xfId="0" applyFont="1" applyFill="1" applyBorder="1" applyAlignment="1">
      <alignment horizontal="left" vertical="top" wrapText="1"/>
    </xf>
    <xf numFmtId="49" fontId="8" fillId="3" borderId="4" xfId="0" applyNumberFormat="1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9" fillId="11" borderId="1" xfId="0" applyNumberFormat="1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left" vertical="top" wrapText="1"/>
    </xf>
    <xf numFmtId="164" fontId="15" fillId="10" borderId="1" xfId="0" applyNumberFormat="1" applyFont="1" applyFill="1" applyBorder="1" applyAlignment="1">
      <alignment horizontal="center" vertical="top"/>
    </xf>
    <xf numFmtId="0" fontId="9" fillId="12" borderId="1" xfId="0" applyFont="1" applyFill="1" applyBorder="1" applyAlignment="1">
      <alignment horizontal="center" vertical="top" wrapText="1"/>
    </xf>
    <xf numFmtId="164" fontId="9" fillId="12" borderId="1" xfId="0" applyNumberFormat="1" applyFont="1" applyFill="1" applyBorder="1" applyAlignment="1">
      <alignment horizontal="center" vertical="top"/>
    </xf>
    <xf numFmtId="0" fontId="5" fillId="10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49" fontId="2" fillId="8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top"/>
    </xf>
    <xf numFmtId="0" fontId="9" fillId="13" borderId="1" xfId="0" applyFont="1" applyFill="1" applyBorder="1" applyAlignment="1">
      <alignment horizontal="center" vertical="top"/>
    </xf>
    <xf numFmtId="0" fontId="9" fillId="12" borderId="1" xfId="0" applyFont="1" applyFill="1" applyBorder="1" applyAlignment="1">
      <alignment vertical="top" wrapText="1"/>
    </xf>
    <xf numFmtId="0" fontId="9" fillId="12" borderId="5" xfId="0" applyFont="1" applyFill="1" applyBorder="1" applyAlignment="1">
      <alignment horizontal="center" vertical="top"/>
    </xf>
    <xf numFmtId="164" fontId="9" fillId="12" borderId="5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9" fillId="0" borderId="0" xfId="0" applyFont="1"/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164" fontId="2" fillId="8" borderId="1" xfId="0" applyNumberFormat="1" applyFont="1" applyFill="1" applyBorder="1" applyAlignment="1">
      <alignment horizontal="right" vertical="center" wrapText="1"/>
    </xf>
    <xf numFmtId="164" fontId="1" fillId="9" borderId="1" xfId="0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9" fillId="1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11" borderId="3" xfId="0" applyNumberFormat="1" applyFont="1" applyFill="1" applyBorder="1" applyAlignment="1">
      <alignment horizontal="center" vertical="top"/>
    </xf>
    <xf numFmtId="49" fontId="8" fillId="11" borderId="4" xfId="0" applyNumberFormat="1" applyFont="1" applyFill="1" applyBorder="1" applyAlignment="1">
      <alignment horizontal="center" vertical="top"/>
    </xf>
    <xf numFmtId="49" fontId="8" fillId="11" borderId="5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49" fontId="6" fillId="7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49" fontId="8" fillId="2" borderId="3" xfId="0" applyNumberFormat="1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right" vertical="top"/>
    </xf>
    <xf numFmtId="49" fontId="8" fillId="2" borderId="8" xfId="0" applyNumberFormat="1" applyFont="1" applyFill="1" applyBorder="1" applyAlignment="1">
      <alignment horizontal="right" vertical="top"/>
    </xf>
    <xf numFmtId="0" fontId="8" fillId="2" borderId="7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center" vertical="top" textRotation="180"/>
    </xf>
    <xf numFmtId="49" fontId="4" fillId="0" borderId="4" xfId="0" applyNumberFormat="1" applyFont="1" applyBorder="1" applyAlignment="1">
      <alignment horizontal="center" vertical="top" textRotation="180"/>
    </xf>
    <xf numFmtId="49" fontId="4" fillId="0" borderId="5" xfId="0" applyNumberFormat="1" applyFont="1" applyBorder="1" applyAlignment="1">
      <alignment horizontal="center" vertical="top" textRotation="180"/>
    </xf>
    <xf numFmtId="49" fontId="8" fillId="0" borderId="3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center" vertical="top" textRotation="180"/>
    </xf>
    <xf numFmtId="0" fontId="0" fillId="0" borderId="5" xfId="0" applyBorder="1" applyAlignment="1">
      <alignment horizontal="center" vertical="top" textRotation="180"/>
    </xf>
    <xf numFmtId="49" fontId="8" fillId="0" borderId="4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8" fillId="3" borderId="7" xfId="0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right" vertical="top"/>
    </xf>
    <xf numFmtId="49" fontId="8" fillId="3" borderId="7" xfId="0" applyNumberFormat="1" applyFont="1" applyFill="1" applyBorder="1" applyAlignment="1">
      <alignment horizontal="left" vertical="top"/>
    </xf>
    <xf numFmtId="49" fontId="8" fillId="3" borderId="2" xfId="0" applyNumberFormat="1" applyFont="1" applyFill="1" applyBorder="1" applyAlignment="1">
      <alignment horizontal="left" vertical="top"/>
    </xf>
    <xf numFmtId="49" fontId="8" fillId="3" borderId="8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textRotation="180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right" vertical="center" wrapText="1"/>
    </xf>
    <xf numFmtId="0" fontId="1" fillId="9" borderId="8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12" borderId="7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1" fillId="12" borderId="8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9" fillId="6" borderId="7" xfId="0" applyNumberFormat="1" applyFont="1" applyFill="1" applyBorder="1" applyAlignment="1">
      <alignment horizontal="right" vertical="top"/>
    </xf>
    <xf numFmtId="49" fontId="9" fillId="6" borderId="2" xfId="0" applyNumberFormat="1" applyFont="1" applyFill="1" applyBorder="1" applyAlignment="1">
      <alignment horizontal="right" vertical="top"/>
    </xf>
    <xf numFmtId="49" fontId="9" fillId="6" borderId="8" xfId="0" applyNumberFormat="1" applyFont="1" applyFill="1" applyBorder="1" applyAlignment="1">
      <alignment horizontal="right" vertical="top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abSelected="1" topLeftCell="A76" zoomScale="140" zoomScaleNormal="140" workbookViewId="0">
      <selection activeCell="O70" sqref="O70"/>
    </sheetView>
  </sheetViews>
  <sheetFormatPr defaultRowHeight="12.75" x14ac:dyDescent="0.2"/>
  <cols>
    <col min="2" max="2" width="4.7109375" customWidth="1"/>
    <col min="3" max="3" width="3.85546875" customWidth="1"/>
    <col min="4" max="4" width="4" customWidth="1"/>
    <col min="5" max="5" width="20.140625" customWidth="1"/>
    <col min="6" max="6" width="7.140625" customWidth="1"/>
    <col min="7" max="7" width="9.42578125" customWidth="1"/>
    <col min="8" max="8" width="9.5703125" customWidth="1"/>
    <col min="9" max="9" width="8.5703125" customWidth="1"/>
    <col min="10" max="10" width="9.7109375" customWidth="1"/>
    <col min="11" max="11" width="8.85546875" customWidth="1"/>
    <col min="12" max="12" width="17.42578125" customWidth="1"/>
    <col min="13" max="13" width="7.140625" customWidth="1"/>
    <col min="14" max="14" width="7.85546875" customWidth="1"/>
    <col min="15" max="15" width="8.140625" customWidth="1"/>
  </cols>
  <sheetData>
    <row r="1" spans="2:18" ht="38.2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8" ht="38.25" customHeight="1" x14ac:dyDescent="0.2">
      <c r="B2" s="1"/>
      <c r="C2" s="1"/>
      <c r="D2" s="1"/>
      <c r="E2" s="1"/>
      <c r="F2" s="1"/>
      <c r="G2" s="1"/>
      <c r="H2" s="1"/>
      <c r="I2" s="1"/>
      <c r="J2" s="1"/>
      <c r="L2" s="114" t="s">
        <v>112</v>
      </c>
      <c r="M2" s="114"/>
      <c r="N2" s="114"/>
      <c r="O2" s="114"/>
    </row>
    <row r="3" spans="2:18" ht="13.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8" ht="30" customHeight="1" x14ac:dyDescent="0.2">
      <c r="B4" s="122" t="s">
        <v>113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24"/>
      <c r="O4" s="24"/>
    </row>
    <row r="5" spans="2:18" ht="15" customHeight="1" x14ac:dyDescent="0.2"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2:18" ht="13.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N6" s="123" t="s">
        <v>10</v>
      </c>
      <c r="O6" s="123"/>
      <c r="R6" s="18"/>
    </row>
    <row r="7" spans="2:18" ht="39" customHeight="1" x14ac:dyDescent="0.2">
      <c r="B7" s="124" t="s">
        <v>1</v>
      </c>
      <c r="C7" s="124" t="s">
        <v>2</v>
      </c>
      <c r="D7" s="124" t="s">
        <v>3</v>
      </c>
      <c r="E7" s="127" t="s">
        <v>4</v>
      </c>
      <c r="F7" s="124" t="s">
        <v>5</v>
      </c>
      <c r="G7" s="124" t="s">
        <v>6</v>
      </c>
      <c r="H7" s="138" t="s">
        <v>114</v>
      </c>
      <c r="I7" s="141" t="s">
        <v>115</v>
      </c>
      <c r="J7" s="124" t="s">
        <v>47</v>
      </c>
      <c r="K7" s="124" t="s">
        <v>116</v>
      </c>
      <c r="L7" s="127" t="s">
        <v>7</v>
      </c>
      <c r="M7" s="127"/>
      <c r="N7" s="127"/>
      <c r="O7" s="127"/>
    </row>
    <row r="8" spans="2:18" ht="23.25" customHeight="1" x14ac:dyDescent="0.2">
      <c r="B8" s="124"/>
      <c r="C8" s="124"/>
      <c r="D8" s="124"/>
      <c r="E8" s="127"/>
      <c r="F8" s="124"/>
      <c r="G8" s="124"/>
      <c r="H8" s="139"/>
      <c r="I8" s="142"/>
      <c r="J8" s="124"/>
      <c r="K8" s="124"/>
      <c r="L8" s="125" t="s">
        <v>8</v>
      </c>
      <c r="M8" s="144" t="s">
        <v>118</v>
      </c>
      <c r="N8" s="144"/>
      <c r="O8" s="144"/>
    </row>
    <row r="9" spans="2:18" ht="61.5" customHeight="1" x14ac:dyDescent="0.2">
      <c r="B9" s="124"/>
      <c r="C9" s="124"/>
      <c r="D9" s="124"/>
      <c r="E9" s="127"/>
      <c r="F9" s="124"/>
      <c r="G9" s="124"/>
      <c r="H9" s="140"/>
      <c r="I9" s="143"/>
      <c r="J9" s="124"/>
      <c r="K9" s="124"/>
      <c r="L9" s="125"/>
      <c r="M9" s="3" t="s">
        <v>39</v>
      </c>
      <c r="N9" s="3" t="s">
        <v>48</v>
      </c>
      <c r="O9" s="3" t="s">
        <v>117</v>
      </c>
    </row>
    <row r="10" spans="2:18" ht="32.25" customHeight="1" x14ac:dyDescent="0.2">
      <c r="B10" s="126" t="s">
        <v>31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2:18" ht="19.350000000000001" customHeight="1" x14ac:dyDescent="0.2">
      <c r="B11" s="115" t="s">
        <v>22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8" ht="16.5" customHeight="1" x14ac:dyDescent="0.2">
      <c r="B12" s="28" t="s">
        <v>9</v>
      </c>
      <c r="C12" s="131" t="s">
        <v>49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2:18" ht="18.399999999999999" customHeight="1" x14ac:dyDescent="0.2">
      <c r="B13" s="28" t="s">
        <v>9</v>
      </c>
      <c r="C13" s="29" t="s">
        <v>9</v>
      </c>
      <c r="D13" s="119" t="s">
        <v>120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2:18" ht="16.5" customHeight="1" x14ac:dyDescent="0.2">
      <c r="B14" s="132" t="s">
        <v>9</v>
      </c>
      <c r="C14" s="135" t="s">
        <v>9</v>
      </c>
      <c r="D14" s="154" t="s">
        <v>9</v>
      </c>
      <c r="E14" s="128" t="s">
        <v>158</v>
      </c>
      <c r="F14" s="116"/>
      <c r="G14" s="81" t="s">
        <v>43</v>
      </c>
      <c r="H14" s="82">
        <v>132</v>
      </c>
      <c r="I14" s="82">
        <v>267.10000000000002</v>
      </c>
      <c r="J14" s="82">
        <v>272.60000000000002</v>
      </c>
      <c r="K14" s="82">
        <v>278.8</v>
      </c>
      <c r="L14" s="35" t="s">
        <v>23</v>
      </c>
      <c r="M14" s="49">
        <v>10</v>
      </c>
      <c r="N14" s="49">
        <v>10</v>
      </c>
      <c r="O14" s="49">
        <v>10</v>
      </c>
    </row>
    <row r="15" spans="2:18" ht="24.75" customHeight="1" x14ac:dyDescent="0.2">
      <c r="B15" s="155"/>
      <c r="C15" s="155"/>
      <c r="D15" s="155"/>
      <c r="E15" s="168"/>
      <c r="F15" s="155"/>
      <c r="G15" s="93" t="s">
        <v>27</v>
      </c>
      <c r="H15" s="82">
        <v>239.7</v>
      </c>
      <c r="I15" s="82">
        <v>309.60000000000002</v>
      </c>
      <c r="J15" s="82">
        <v>313.5</v>
      </c>
      <c r="K15" s="82">
        <v>320.5</v>
      </c>
      <c r="L15" s="64" t="s">
        <v>37</v>
      </c>
      <c r="M15" s="71">
        <v>60</v>
      </c>
      <c r="N15" s="49">
        <v>70</v>
      </c>
      <c r="O15" s="49">
        <v>70</v>
      </c>
    </row>
    <row r="16" spans="2:18" ht="16.5" customHeight="1" x14ac:dyDescent="0.2">
      <c r="B16" s="155"/>
      <c r="C16" s="155"/>
      <c r="D16" s="155"/>
      <c r="E16" s="168"/>
      <c r="F16" s="155"/>
      <c r="G16" s="6"/>
      <c r="H16" s="5"/>
      <c r="I16" s="5"/>
      <c r="J16" s="5"/>
      <c r="K16" s="5"/>
      <c r="L16" s="35" t="s">
        <v>131</v>
      </c>
      <c r="M16" s="71">
        <v>3</v>
      </c>
      <c r="N16" s="49">
        <v>5</v>
      </c>
      <c r="O16" s="49">
        <v>6</v>
      </c>
    </row>
    <row r="17" spans="2:15" ht="27" customHeight="1" x14ac:dyDescent="0.2">
      <c r="B17" s="155"/>
      <c r="C17" s="155"/>
      <c r="D17" s="155"/>
      <c r="E17" s="168"/>
      <c r="F17" s="155"/>
      <c r="G17" s="6"/>
      <c r="H17" s="5"/>
      <c r="I17" s="5"/>
      <c r="J17" s="5"/>
      <c r="K17" s="5"/>
      <c r="L17" s="35" t="s">
        <v>56</v>
      </c>
      <c r="M17" s="71">
        <v>3</v>
      </c>
      <c r="N17" s="49">
        <v>4</v>
      </c>
      <c r="O17" s="49">
        <v>4</v>
      </c>
    </row>
    <row r="18" spans="2:15" ht="23.25" customHeight="1" x14ac:dyDescent="0.2">
      <c r="B18" s="155"/>
      <c r="C18" s="155"/>
      <c r="D18" s="155"/>
      <c r="E18" s="168"/>
      <c r="F18" s="155"/>
      <c r="G18" s="6" t="s">
        <v>28</v>
      </c>
      <c r="H18" s="5">
        <v>59.6</v>
      </c>
      <c r="I18" s="5">
        <v>134.80000000000001</v>
      </c>
      <c r="J18" s="5">
        <v>130.30000000000001</v>
      </c>
      <c r="K18" s="5">
        <v>130.30000000000001</v>
      </c>
      <c r="L18" s="64" t="s">
        <v>132</v>
      </c>
      <c r="M18" s="71">
        <v>6</v>
      </c>
      <c r="N18" s="49">
        <v>7</v>
      </c>
      <c r="O18" s="49">
        <v>8</v>
      </c>
    </row>
    <row r="19" spans="2:15" ht="16.5" customHeight="1" x14ac:dyDescent="0.2">
      <c r="B19" s="156"/>
      <c r="C19" s="156"/>
      <c r="D19" s="156"/>
      <c r="E19" s="157"/>
      <c r="F19" s="156"/>
      <c r="G19" s="7" t="s">
        <v>11</v>
      </c>
      <c r="H19" s="8">
        <f>SUM(H14:H18)</f>
        <v>431.3</v>
      </c>
      <c r="I19" s="8">
        <f>SUM(I14:I18)</f>
        <v>711.5</v>
      </c>
      <c r="J19" s="8">
        <f t="shared" ref="J19:K19" si="0">SUM(J14:J18)</f>
        <v>716.40000000000009</v>
      </c>
      <c r="K19" s="8">
        <f t="shared" si="0"/>
        <v>729.59999999999991</v>
      </c>
      <c r="L19" s="36"/>
      <c r="M19" s="47"/>
      <c r="N19" s="47"/>
      <c r="O19" s="47"/>
    </row>
    <row r="20" spans="2:15" s="57" customFormat="1" ht="21.75" customHeight="1" x14ac:dyDescent="0.2">
      <c r="B20" s="132" t="s">
        <v>9</v>
      </c>
      <c r="C20" s="135" t="s">
        <v>9</v>
      </c>
      <c r="D20" s="154" t="s">
        <v>20</v>
      </c>
      <c r="E20" s="128" t="s">
        <v>50</v>
      </c>
      <c r="F20" s="116"/>
      <c r="G20" s="94" t="s">
        <v>42</v>
      </c>
      <c r="H20" s="82">
        <v>3</v>
      </c>
      <c r="I20" s="82">
        <v>2.5</v>
      </c>
      <c r="J20" s="82">
        <v>2.5</v>
      </c>
      <c r="K20" s="82">
        <v>2.5</v>
      </c>
      <c r="L20" s="63" t="s">
        <v>133</v>
      </c>
      <c r="M20" s="75" t="s">
        <v>134</v>
      </c>
      <c r="N20" s="75" t="s">
        <v>135</v>
      </c>
      <c r="O20" s="75" t="s">
        <v>135</v>
      </c>
    </row>
    <row r="21" spans="2:15" ht="25.5" customHeight="1" x14ac:dyDescent="0.2">
      <c r="B21" s="133"/>
      <c r="C21" s="136"/>
      <c r="D21" s="160"/>
      <c r="E21" s="129"/>
      <c r="F21" s="117"/>
      <c r="G21" s="95" t="s">
        <v>27</v>
      </c>
      <c r="H21" s="96">
        <v>2</v>
      </c>
      <c r="I21" s="96">
        <v>3</v>
      </c>
      <c r="J21" s="96">
        <v>3</v>
      </c>
      <c r="K21" s="96">
        <v>3</v>
      </c>
      <c r="L21" s="104" t="s">
        <v>58</v>
      </c>
      <c r="M21" s="66">
        <v>70</v>
      </c>
      <c r="N21" s="66">
        <v>90</v>
      </c>
      <c r="O21" s="66">
        <v>90</v>
      </c>
    </row>
    <row r="22" spans="2:15" ht="21.75" customHeight="1" x14ac:dyDescent="0.2">
      <c r="B22" s="133"/>
      <c r="C22" s="136"/>
      <c r="D22" s="160"/>
      <c r="E22" s="129"/>
      <c r="F22" s="117"/>
      <c r="G22" s="4"/>
      <c r="H22" s="5"/>
      <c r="I22" s="5"/>
      <c r="J22" s="5"/>
      <c r="K22" s="5"/>
      <c r="L22" s="35" t="s">
        <v>59</v>
      </c>
      <c r="M22" s="46">
        <v>5</v>
      </c>
      <c r="N22" s="46">
        <v>5</v>
      </c>
      <c r="O22" s="46">
        <v>5</v>
      </c>
    </row>
    <row r="23" spans="2:15" ht="24" customHeight="1" x14ac:dyDescent="0.2">
      <c r="B23" s="133"/>
      <c r="C23" s="136"/>
      <c r="D23" s="160"/>
      <c r="E23" s="129"/>
      <c r="F23" s="117"/>
      <c r="G23" s="4"/>
      <c r="H23" s="5"/>
      <c r="I23" s="5"/>
      <c r="J23" s="5"/>
      <c r="K23" s="5"/>
      <c r="L23" s="35" t="s">
        <v>60</v>
      </c>
      <c r="M23" s="46">
        <v>400</v>
      </c>
      <c r="N23" s="46">
        <v>400</v>
      </c>
      <c r="O23" s="46">
        <v>400</v>
      </c>
    </row>
    <row r="24" spans="2:15" ht="24" customHeight="1" x14ac:dyDescent="0.2">
      <c r="B24" s="133"/>
      <c r="C24" s="136"/>
      <c r="D24" s="160"/>
      <c r="E24" s="129"/>
      <c r="F24" s="117"/>
      <c r="G24" s="4"/>
      <c r="H24" s="5"/>
      <c r="I24" s="5"/>
      <c r="J24" s="5"/>
      <c r="K24" s="5"/>
      <c r="L24" s="35" t="s">
        <v>62</v>
      </c>
      <c r="M24" s="46">
        <v>3</v>
      </c>
      <c r="N24" s="46">
        <v>4</v>
      </c>
      <c r="O24" s="46">
        <v>5</v>
      </c>
    </row>
    <row r="25" spans="2:15" ht="27" customHeight="1" x14ac:dyDescent="0.2">
      <c r="B25" s="133"/>
      <c r="C25" s="136"/>
      <c r="D25" s="160"/>
      <c r="E25" s="129"/>
      <c r="F25" s="117"/>
      <c r="G25" s="6"/>
      <c r="H25" s="5"/>
      <c r="I25" s="5"/>
      <c r="J25" s="5"/>
      <c r="K25" s="5"/>
      <c r="L25" s="35" t="s">
        <v>61</v>
      </c>
      <c r="M25" s="46">
        <v>6</v>
      </c>
      <c r="N25" s="46">
        <v>7</v>
      </c>
      <c r="O25" s="46">
        <v>8</v>
      </c>
    </row>
    <row r="26" spans="2:15" ht="16.5" customHeight="1" x14ac:dyDescent="0.2">
      <c r="B26" s="134"/>
      <c r="C26" s="137"/>
      <c r="D26" s="161"/>
      <c r="E26" s="130"/>
      <c r="F26" s="118"/>
      <c r="G26" s="7" t="s">
        <v>11</v>
      </c>
      <c r="H26" s="8">
        <f>SUM(H20:H25)</f>
        <v>5</v>
      </c>
      <c r="I26" s="8">
        <f>SUM(I20:I25)</f>
        <v>5.5</v>
      </c>
      <c r="J26" s="8">
        <f>SUM(J20:J25)</f>
        <v>5.5</v>
      </c>
      <c r="K26" s="8">
        <f>SUM(K20:K25)</f>
        <v>5.5</v>
      </c>
      <c r="L26" s="36"/>
      <c r="M26" s="47"/>
      <c r="N26" s="47"/>
      <c r="O26" s="47"/>
    </row>
    <row r="27" spans="2:15" ht="16.5" customHeight="1" x14ac:dyDescent="0.2">
      <c r="B27" s="132" t="s">
        <v>9</v>
      </c>
      <c r="C27" s="135" t="s">
        <v>9</v>
      </c>
      <c r="D27" s="154" t="s">
        <v>21</v>
      </c>
      <c r="E27" s="128" t="s">
        <v>121</v>
      </c>
      <c r="F27" s="116"/>
      <c r="G27" s="81" t="s">
        <v>43</v>
      </c>
      <c r="H27" s="82">
        <v>0</v>
      </c>
      <c r="I27" s="82">
        <v>3</v>
      </c>
      <c r="J27" s="82">
        <v>2.5</v>
      </c>
      <c r="K27" s="82">
        <v>2.5</v>
      </c>
      <c r="L27" s="35" t="s">
        <v>57</v>
      </c>
      <c r="M27" s="49">
        <v>25</v>
      </c>
      <c r="N27" s="49">
        <v>30</v>
      </c>
      <c r="O27" s="49">
        <v>30</v>
      </c>
    </row>
    <row r="28" spans="2:15" ht="16.5" customHeight="1" x14ac:dyDescent="0.2">
      <c r="B28" s="155"/>
      <c r="C28" s="155"/>
      <c r="D28" s="155"/>
      <c r="E28" s="168"/>
      <c r="F28" s="155"/>
      <c r="G28" s="93" t="s">
        <v>27</v>
      </c>
      <c r="H28" s="82">
        <v>2.5</v>
      </c>
      <c r="I28" s="82">
        <v>2</v>
      </c>
      <c r="J28" s="82">
        <v>3</v>
      </c>
      <c r="K28" s="82">
        <v>3</v>
      </c>
      <c r="L28" s="35" t="s">
        <v>136</v>
      </c>
      <c r="M28" s="71">
        <v>25</v>
      </c>
      <c r="N28" s="49">
        <v>25</v>
      </c>
      <c r="O28" s="49">
        <v>25</v>
      </c>
    </row>
    <row r="29" spans="2:15" ht="25.5" customHeight="1" x14ac:dyDescent="0.2">
      <c r="B29" s="155"/>
      <c r="C29" s="155"/>
      <c r="D29" s="155"/>
      <c r="E29" s="168"/>
      <c r="F29" s="155"/>
      <c r="G29" s="6"/>
      <c r="H29" s="5"/>
      <c r="I29" s="5"/>
      <c r="J29" s="5"/>
      <c r="K29" s="5"/>
      <c r="L29" s="35" t="s">
        <v>137</v>
      </c>
      <c r="M29" s="71">
        <v>200</v>
      </c>
      <c r="N29" s="49">
        <v>200</v>
      </c>
      <c r="O29" s="49">
        <v>200</v>
      </c>
    </row>
    <row r="30" spans="2:15" ht="16.5" customHeight="1" x14ac:dyDescent="0.2">
      <c r="B30" s="155"/>
      <c r="C30" s="155"/>
      <c r="D30" s="155"/>
      <c r="E30" s="168"/>
      <c r="F30" s="155"/>
      <c r="G30" s="6"/>
      <c r="H30" s="5"/>
      <c r="I30" s="5"/>
      <c r="J30" s="5"/>
      <c r="K30" s="5"/>
      <c r="L30" s="35" t="s">
        <v>59</v>
      </c>
      <c r="M30" s="71">
        <v>2</v>
      </c>
      <c r="N30" s="49">
        <v>2</v>
      </c>
      <c r="O30" s="49">
        <v>2</v>
      </c>
    </row>
    <row r="31" spans="2:15" ht="27" customHeight="1" x14ac:dyDescent="0.2">
      <c r="B31" s="155"/>
      <c r="C31" s="155"/>
      <c r="D31" s="155"/>
      <c r="E31" s="168"/>
      <c r="F31" s="155"/>
      <c r="G31" s="6"/>
      <c r="H31" s="5"/>
      <c r="I31" s="5"/>
      <c r="J31" s="5"/>
      <c r="K31" s="5"/>
      <c r="L31" s="35" t="s">
        <v>62</v>
      </c>
      <c r="M31" s="71">
        <v>3</v>
      </c>
      <c r="N31" s="49">
        <v>4</v>
      </c>
      <c r="O31" s="49">
        <v>5</v>
      </c>
    </row>
    <row r="32" spans="2:15" ht="23.25" customHeight="1" x14ac:dyDescent="0.2">
      <c r="B32" s="155"/>
      <c r="C32" s="155"/>
      <c r="D32" s="155"/>
      <c r="E32" s="168"/>
      <c r="F32" s="155"/>
      <c r="G32" s="6"/>
      <c r="H32" s="5"/>
      <c r="I32" s="5"/>
      <c r="J32" s="5"/>
      <c r="K32" s="5"/>
      <c r="L32" s="35" t="s">
        <v>61</v>
      </c>
      <c r="M32" s="71">
        <v>6</v>
      </c>
      <c r="N32" s="49">
        <v>7</v>
      </c>
      <c r="O32" s="49">
        <v>8</v>
      </c>
    </row>
    <row r="33" spans="2:15" ht="16.5" customHeight="1" x14ac:dyDescent="0.2">
      <c r="B33" s="156"/>
      <c r="C33" s="156"/>
      <c r="D33" s="156"/>
      <c r="E33" s="157"/>
      <c r="F33" s="156"/>
      <c r="G33" s="7" t="s">
        <v>11</v>
      </c>
      <c r="H33" s="8">
        <f>SUM(H27:H28)</f>
        <v>2.5</v>
      </c>
      <c r="I33" s="8">
        <f>SUM(I27:I28)</f>
        <v>5</v>
      </c>
      <c r="J33" s="8">
        <f>SUM(J27:J28)</f>
        <v>5.5</v>
      </c>
      <c r="K33" s="8">
        <f>SUM(K27:K28)</f>
        <v>5.5</v>
      </c>
      <c r="L33" s="36"/>
      <c r="M33" s="47"/>
      <c r="N33" s="47"/>
      <c r="O33" s="47"/>
    </row>
    <row r="34" spans="2:15" ht="24.75" customHeight="1" x14ac:dyDescent="0.2">
      <c r="B34" s="132" t="s">
        <v>9</v>
      </c>
      <c r="C34" s="135" t="s">
        <v>9</v>
      </c>
      <c r="D34" s="154" t="s">
        <v>122</v>
      </c>
      <c r="E34" s="128" t="s">
        <v>123</v>
      </c>
      <c r="F34" s="116"/>
      <c r="G34" s="68" t="s">
        <v>27</v>
      </c>
      <c r="H34" s="41">
        <v>3</v>
      </c>
      <c r="I34" s="41">
        <v>2.9</v>
      </c>
      <c r="J34" s="41">
        <v>3</v>
      </c>
      <c r="K34" s="41">
        <v>3</v>
      </c>
      <c r="L34" s="37" t="s">
        <v>139</v>
      </c>
      <c r="M34" s="48">
        <v>70</v>
      </c>
      <c r="N34" s="48">
        <v>70</v>
      </c>
      <c r="O34" s="48">
        <v>70</v>
      </c>
    </row>
    <row r="35" spans="2:15" ht="23.25" customHeight="1" x14ac:dyDescent="0.2">
      <c r="B35" s="133"/>
      <c r="C35" s="136"/>
      <c r="D35" s="160"/>
      <c r="E35" s="129"/>
      <c r="F35" s="117"/>
      <c r="G35" s="68" t="s">
        <v>55</v>
      </c>
      <c r="H35" s="41">
        <v>0.3</v>
      </c>
      <c r="I35" s="41">
        <v>1</v>
      </c>
      <c r="J35" s="41">
        <v>1</v>
      </c>
      <c r="K35" s="41">
        <v>1</v>
      </c>
      <c r="L35" s="37" t="s">
        <v>138</v>
      </c>
      <c r="M35" s="48">
        <v>50</v>
      </c>
      <c r="N35" s="48">
        <v>70</v>
      </c>
      <c r="O35" s="48">
        <v>70</v>
      </c>
    </row>
    <row r="36" spans="2:15" ht="21" customHeight="1" x14ac:dyDescent="0.2">
      <c r="B36" s="134"/>
      <c r="C36" s="137"/>
      <c r="D36" s="161"/>
      <c r="E36" s="130"/>
      <c r="F36" s="118"/>
      <c r="G36" s="7" t="s">
        <v>11</v>
      </c>
      <c r="H36" s="8">
        <f>SUM(H34:H35)</f>
        <v>3.3</v>
      </c>
      <c r="I36" s="8">
        <f>SUM(I34:I35)</f>
        <v>3.9</v>
      </c>
      <c r="J36" s="8">
        <f>SUM(J34:J35)</f>
        <v>4</v>
      </c>
      <c r="K36" s="8">
        <f>SUM(K34:K35)</f>
        <v>4</v>
      </c>
      <c r="L36" s="36"/>
      <c r="M36" s="47"/>
      <c r="N36" s="47"/>
      <c r="O36" s="47"/>
    </row>
    <row r="37" spans="2:15" ht="21" customHeight="1" x14ac:dyDescent="0.2">
      <c r="B37" s="102" t="s">
        <v>9</v>
      </c>
      <c r="C37" s="10" t="s">
        <v>9</v>
      </c>
      <c r="D37" s="162" t="s">
        <v>12</v>
      </c>
      <c r="E37" s="163"/>
      <c r="F37" s="163"/>
      <c r="G37" s="164"/>
      <c r="H37" s="11">
        <f>+H19+H26+H33+H36</f>
        <v>442.1</v>
      </c>
      <c r="I37" s="11">
        <f t="shared" ref="I37:K37" si="1">+I19+I26+I33+I36</f>
        <v>725.9</v>
      </c>
      <c r="J37" s="11">
        <f t="shared" si="1"/>
        <v>731.40000000000009</v>
      </c>
      <c r="K37" s="11">
        <f t="shared" si="1"/>
        <v>744.59999999999991</v>
      </c>
      <c r="L37" s="12"/>
      <c r="M37" s="12"/>
      <c r="N37" s="12"/>
      <c r="O37" s="12"/>
    </row>
    <row r="38" spans="2:15" ht="18.399999999999999" customHeight="1" x14ac:dyDescent="0.2">
      <c r="B38" s="102" t="s">
        <v>9</v>
      </c>
      <c r="C38" s="103" t="s">
        <v>20</v>
      </c>
      <c r="D38" s="165" t="s">
        <v>51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15" ht="26.25" customHeight="1" x14ac:dyDescent="0.2">
      <c r="B39" s="172" t="s">
        <v>9</v>
      </c>
      <c r="C39" s="173" t="s">
        <v>20</v>
      </c>
      <c r="D39" s="169" t="s">
        <v>9</v>
      </c>
      <c r="E39" s="170" t="s">
        <v>124</v>
      </c>
      <c r="F39" s="171"/>
      <c r="G39" s="81" t="s">
        <v>43</v>
      </c>
      <c r="H39" s="82">
        <v>0.5</v>
      </c>
      <c r="I39" s="82">
        <v>0.5</v>
      </c>
      <c r="J39" s="82">
        <v>0.5</v>
      </c>
      <c r="K39" s="82">
        <v>0.5</v>
      </c>
      <c r="L39" s="32" t="s">
        <v>23</v>
      </c>
      <c r="M39" s="46">
        <v>10</v>
      </c>
      <c r="N39" s="46">
        <v>10</v>
      </c>
      <c r="O39" s="46">
        <v>10</v>
      </c>
    </row>
    <row r="40" spans="2:15" ht="26.25" customHeight="1" x14ac:dyDescent="0.2">
      <c r="B40" s="172"/>
      <c r="C40" s="173"/>
      <c r="D40" s="169"/>
      <c r="E40" s="170"/>
      <c r="F40" s="171"/>
      <c r="G40" s="67"/>
      <c r="H40" s="5"/>
      <c r="I40" s="5"/>
      <c r="J40" s="5"/>
      <c r="K40" s="5"/>
      <c r="L40" s="32" t="s">
        <v>58</v>
      </c>
      <c r="M40" s="46">
        <v>100</v>
      </c>
      <c r="N40" s="46">
        <v>100</v>
      </c>
      <c r="O40" s="46">
        <v>100</v>
      </c>
    </row>
    <row r="41" spans="2:15" ht="25.5" customHeight="1" x14ac:dyDescent="0.2">
      <c r="B41" s="172"/>
      <c r="C41" s="173"/>
      <c r="D41" s="169"/>
      <c r="E41" s="170"/>
      <c r="F41" s="171"/>
      <c r="G41" s="93" t="s">
        <v>27</v>
      </c>
      <c r="H41" s="82">
        <v>2</v>
      </c>
      <c r="I41" s="82">
        <v>1.6</v>
      </c>
      <c r="J41" s="82">
        <v>1.6</v>
      </c>
      <c r="K41" s="82">
        <v>1.6</v>
      </c>
      <c r="L41" s="35" t="s">
        <v>64</v>
      </c>
      <c r="M41" s="46">
        <v>200</v>
      </c>
      <c r="N41" s="46">
        <v>200</v>
      </c>
      <c r="O41" s="46">
        <v>200</v>
      </c>
    </row>
    <row r="42" spans="2:15" ht="25.5" customHeight="1" x14ac:dyDescent="0.2">
      <c r="B42" s="172"/>
      <c r="C42" s="173"/>
      <c r="D42" s="169"/>
      <c r="E42" s="170"/>
      <c r="F42" s="171"/>
      <c r="G42" s="6"/>
      <c r="H42" s="5"/>
      <c r="I42" s="5"/>
      <c r="J42" s="5"/>
      <c r="K42" s="5"/>
      <c r="L42" s="35" t="s">
        <v>24</v>
      </c>
      <c r="M42" s="46">
        <v>2</v>
      </c>
      <c r="N42" s="46">
        <v>3</v>
      </c>
      <c r="O42" s="46">
        <v>4</v>
      </c>
    </row>
    <row r="43" spans="2:15" ht="25.5" customHeight="1" x14ac:dyDescent="0.2">
      <c r="B43" s="172"/>
      <c r="C43" s="173"/>
      <c r="D43" s="169"/>
      <c r="E43" s="170"/>
      <c r="F43" s="171"/>
      <c r="G43" s="6"/>
      <c r="H43" s="5"/>
      <c r="I43" s="5"/>
      <c r="J43" s="5"/>
      <c r="K43" s="5"/>
      <c r="L43" s="35" t="s">
        <v>67</v>
      </c>
      <c r="M43" s="46">
        <v>2</v>
      </c>
      <c r="N43" s="46">
        <v>2</v>
      </c>
      <c r="O43" s="46">
        <v>2</v>
      </c>
    </row>
    <row r="44" spans="2:15" ht="16.5" customHeight="1" x14ac:dyDescent="0.2">
      <c r="B44" s="172"/>
      <c r="C44" s="173"/>
      <c r="D44" s="169"/>
      <c r="E44" s="170"/>
      <c r="F44" s="171"/>
      <c r="G44" s="6"/>
      <c r="H44" s="5"/>
      <c r="I44" s="5"/>
      <c r="J44" s="5"/>
      <c r="K44" s="5"/>
      <c r="L44" s="32" t="s">
        <v>35</v>
      </c>
      <c r="M44" s="46">
        <v>200</v>
      </c>
      <c r="N44" s="46">
        <v>200</v>
      </c>
      <c r="O44" s="46">
        <v>200</v>
      </c>
    </row>
    <row r="45" spans="2:15" ht="16.5" customHeight="1" x14ac:dyDescent="0.2">
      <c r="B45" s="172"/>
      <c r="C45" s="173"/>
      <c r="D45" s="169"/>
      <c r="E45" s="170"/>
      <c r="F45" s="171"/>
      <c r="G45" s="7" t="s">
        <v>11</v>
      </c>
      <c r="H45" s="8">
        <f>SUM(H39:H44)</f>
        <v>2.5</v>
      </c>
      <c r="I45" s="8">
        <f>SUM(I39:I44)</f>
        <v>2.1</v>
      </c>
      <c r="J45" s="8">
        <f>SUM(J39:J44)</f>
        <v>2.1</v>
      </c>
      <c r="K45" s="8">
        <f>SUM(K39:K44)</f>
        <v>2.1</v>
      </c>
      <c r="L45" s="33"/>
      <c r="M45" s="47"/>
      <c r="N45" s="47"/>
      <c r="O45" s="47"/>
    </row>
    <row r="46" spans="2:15" ht="23.25" customHeight="1" x14ac:dyDescent="0.2">
      <c r="B46" s="132" t="s">
        <v>9</v>
      </c>
      <c r="C46" s="135" t="s">
        <v>20</v>
      </c>
      <c r="D46" s="154" t="s">
        <v>20</v>
      </c>
      <c r="E46" s="128" t="s">
        <v>52</v>
      </c>
      <c r="F46" s="151"/>
      <c r="G46" s="68" t="s">
        <v>44</v>
      </c>
      <c r="H46" s="41">
        <v>0.5</v>
      </c>
      <c r="I46" s="41">
        <v>0.5</v>
      </c>
      <c r="J46" s="41">
        <v>0.5</v>
      </c>
      <c r="K46" s="41">
        <v>0.5</v>
      </c>
      <c r="L46" s="37" t="s">
        <v>30</v>
      </c>
      <c r="M46" s="48">
        <v>2</v>
      </c>
      <c r="N46" s="48">
        <v>2</v>
      </c>
      <c r="O46" s="48">
        <v>2</v>
      </c>
    </row>
    <row r="47" spans="2:15" ht="21" customHeight="1" x14ac:dyDescent="0.2">
      <c r="B47" s="155"/>
      <c r="C47" s="155"/>
      <c r="D47" s="155"/>
      <c r="E47" s="129"/>
      <c r="F47" s="158"/>
      <c r="G47" s="68" t="s">
        <v>27</v>
      </c>
      <c r="H47" s="41">
        <v>1</v>
      </c>
      <c r="I47" s="41">
        <v>1</v>
      </c>
      <c r="J47" s="41">
        <v>1</v>
      </c>
      <c r="K47" s="41">
        <v>1</v>
      </c>
      <c r="L47" s="37" t="s">
        <v>65</v>
      </c>
      <c r="M47" s="48">
        <v>200</v>
      </c>
      <c r="N47" s="48">
        <v>200</v>
      </c>
      <c r="O47" s="48">
        <v>200</v>
      </c>
    </row>
    <row r="48" spans="2:15" ht="21" customHeight="1" x14ac:dyDescent="0.2">
      <c r="B48" s="155"/>
      <c r="C48" s="155"/>
      <c r="D48" s="155"/>
      <c r="E48" s="129"/>
      <c r="F48" s="158"/>
      <c r="G48" s="30"/>
      <c r="H48" s="31"/>
      <c r="I48" s="31"/>
      <c r="J48" s="31"/>
      <c r="K48" s="31"/>
      <c r="L48" s="37" t="s">
        <v>25</v>
      </c>
      <c r="M48" s="48">
        <v>2</v>
      </c>
      <c r="N48" s="48">
        <v>2</v>
      </c>
      <c r="O48" s="48">
        <v>2</v>
      </c>
    </row>
    <row r="49" spans="2:15" ht="16.5" customHeight="1" x14ac:dyDescent="0.2">
      <c r="B49" s="156"/>
      <c r="C49" s="156"/>
      <c r="D49" s="156"/>
      <c r="E49" s="130"/>
      <c r="F49" s="159"/>
      <c r="G49" s="7" t="s">
        <v>11</v>
      </c>
      <c r="H49" s="8">
        <f>SUM(H46:H48)</f>
        <v>1.5</v>
      </c>
      <c r="I49" s="8">
        <f>SUM(I46:I48)</f>
        <v>1.5</v>
      </c>
      <c r="J49" s="8">
        <f>SUM(J46:J48)</f>
        <v>1.5</v>
      </c>
      <c r="K49" s="8">
        <f>SUM(K46:K48)</f>
        <v>1.5</v>
      </c>
      <c r="L49" s="33"/>
      <c r="M49" s="47"/>
      <c r="N49" s="47"/>
      <c r="O49" s="47"/>
    </row>
    <row r="50" spans="2:15" ht="24" customHeight="1" x14ac:dyDescent="0.2">
      <c r="B50" s="132" t="s">
        <v>9</v>
      </c>
      <c r="C50" s="135" t="s">
        <v>20</v>
      </c>
      <c r="D50" s="154" t="s">
        <v>21</v>
      </c>
      <c r="E50" s="128" t="s">
        <v>53</v>
      </c>
      <c r="F50" s="151"/>
      <c r="G50" s="68" t="s">
        <v>40</v>
      </c>
      <c r="H50" s="41">
        <v>0.5</v>
      </c>
      <c r="I50" s="41">
        <v>0.5</v>
      </c>
      <c r="J50" s="41">
        <v>0.5</v>
      </c>
      <c r="K50" s="41">
        <v>0.5</v>
      </c>
      <c r="L50" s="37" t="s">
        <v>63</v>
      </c>
      <c r="M50" s="48">
        <v>60</v>
      </c>
      <c r="N50" s="48">
        <v>60</v>
      </c>
      <c r="O50" s="48">
        <v>70</v>
      </c>
    </row>
    <row r="51" spans="2:15" ht="16.5" customHeight="1" x14ac:dyDescent="0.2">
      <c r="B51" s="155"/>
      <c r="C51" s="155"/>
      <c r="D51" s="155"/>
      <c r="E51" s="129"/>
      <c r="F51" s="158"/>
      <c r="G51" s="30"/>
      <c r="H51" s="31"/>
      <c r="I51" s="31"/>
      <c r="J51" s="31"/>
      <c r="K51" s="31"/>
      <c r="L51" s="37" t="s">
        <v>29</v>
      </c>
      <c r="M51" s="48">
        <v>200</v>
      </c>
      <c r="N51" s="48">
        <v>200</v>
      </c>
      <c r="O51" s="48">
        <v>200</v>
      </c>
    </row>
    <row r="52" spans="2:15" ht="16.5" customHeight="1" x14ac:dyDescent="0.2">
      <c r="B52" s="155"/>
      <c r="C52" s="155"/>
      <c r="D52" s="155"/>
      <c r="E52" s="129"/>
      <c r="F52" s="158"/>
      <c r="G52" s="30"/>
      <c r="H52" s="31"/>
      <c r="I52" s="31"/>
      <c r="J52" s="31"/>
      <c r="K52" s="31"/>
      <c r="L52" s="37" t="s">
        <v>24</v>
      </c>
      <c r="M52" s="48">
        <v>2</v>
      </c>
      <c r="N52" s="48">
        <v>3</v>
      </c>
      <c r="O52" s="48">
        <v>3</v>
      </c>
    </row>
    <row r="53" spans="2:15" ht="16.5" customHeight="1" x14ac:dyDescent="0.2">
      <c r="B53" s="155"/>
      <c r="C53" s="155"/>
      <c r="D53" s="155"/>
      <c r="E53" s="129"/>
      <c r="F53" s="158"/>
      <c r="G53" s="68" t="s">
        <v>27</v>
      </c>
      <c r="H53" s="41">
        <v>1.5</v>
      </c>
      <c r="I53" s="41">
        <v>1</v>
      </c>
      <c r="J53" s="41">
        <v>1.5</v>
      </c>
      <c r="K53" s="41">
        <v>1.5</v>
      </c>
      <c r="L53" s="37" t="s">
        <v>25</v>
      </c>
      <c r="M53" s="48">
        <v>2</v>
      </c>
      <c r="N53" s="48">
        <v>2</v>
      </c>
      <c r="O53" s="48">
        <v>2</v>
      </c>
    </row>
    <row r="54" spans="2:15" ht="16.5" customHeight="1" x14ac:dyDescent="0.2">
      <c r="B54" s="156"/>
      <c r="C54" s="156"/>
      <c r="D54" s="156"/>
      <c r="E54" s="130"/>
      <c r="F54" s="159"/>
      <c r="G54" s="7" t="s">
        <v>11</v>
      </c>
      <c r="H54" s="8">
        <f>SUM(H50:H53)</f>
        <v>2</v>
      </c>
      <c r="I54" s="8">
        <f>SUM(I50:I53)</f>
        <v>1.5</v>
      </c>
      <c r="J54" s="8">
        <f>SUM(J50:J53)</f>
        <v>2</v>
      </c>
      <c r="K54" s="8">
        <f>SUM(K50:K53)</f>
        <v>2</v>
      </c>
      <c r="L54" s="33"/>
      <c r="M54" s="47"/>
      <c r="N54" s="47"/>
      <c r="O54" s="47"/>
    </row>
    <row r="55" spans="2:15" ht="19.5" customHeight="1" x14ac:dyDescent="0.2">
      <c r="B55" s="44" t="s">
        <v>9</v>
      </c>
      <c r="C55" s="10" t="s">
        <v>20</v>
      </c>
      <c r="D55" s="162" t="s">
        <v>12</v>
      </c>
      <c r="E55" s="163"/>
      <c r="F55" s="163"/>
      <c r="G55" s="164"/>
      <c r="H55" s="11">
        <f>+H45+H49+H54</f>
        <v>6</v>
      </c>
      <c r="I55" s="11">
        <f t="shared" ref="I55:K55" si="2">+I45+I49+I54</f>
        <v>5.0999999999999996</v>
      </c>
      <c r="J55" s="11">
        <f t="shared" si="2"/>
        <v>5.6</v>
      </c>
      <c r="K55" s="11">
        <f t="shared" si="2"/>
        <v>5.6</v>
      </c>
      <c r="L55" s="12"/>
      <c r="M55" s="12"/>
      <c r="N55" s="12"/>
      <c r="O55" s="12"/>
    </row>
    <row r="56" spans="2:15" ht="18.399999999999999" customHeight="1" x14ac:dyDescent="0.2">
      <c r="B56" s="44" t="s">
        <v>9</v>
      </c>
      <c r="C56" s="45" t="s">
        <v>21</v>
      </c>
      <c r="D56" s="119" t="s">
        <v>125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</row>
    <row r="57" spans="2:15" ht="25.5" customHeight="1" x14ac:dyDescent="0.2">
      <c r="B57" s="132" t="s">
        <v>9</v>
      </c>
      <c r="C57" s="135" t="s">
        <v>21</v>
      </c>
      <c r="D57" s="154" t="s">
        <v>9</v>
      </c>
      <c r="E57" s="128" t="s">
        <v>126</v>
      </c>
      <c r="F57" s="151"/>
      <c r="G57" s="68" t="s">
        <v>38</v>
      </c>
      <c r="H57" s="41">
        <v>0.7</v>
      </c>
      <c r="I57" s="41">
        <v>1.3</v>
      </c>
      <c r="J57" s="41">
        <v>1.3</v>
      </c>
      <c r="K57" s="41">
        <v>1.3</v>
      </c>
      <c r="L57" s="34" t="s">
        <v>140</v>
      </c>
      <c r="M57" s="48">
        <v>100</v>
      </c>
      <c r="N57" s="48">
        <v>100</v>
      </c>
      <c r="O57" s="48">
        <v>100</v>
      </c>
    </row>
    <row r="58" spans="2:15" ht="25.5" customHeight="1" x14ac:dyDescent="0.2">
      <c r="B58" s="133"/>
      <c r="C58" s="136"/>
      <c r="D58" s="160"/>
      <c r="E58" s="129"/>
      <c r="F58" s="152"/>
      <c r="G58" s="68"/>
      <c r="H58" s="41"/>
      <c r="I58" s="41"/>
      <c r="J58" s="41"/>
      <c r="K58" s="41"/>
      <c r="L58" s="34" t="s">
        <v>58</v>
      </c>
      <c r="M58" s="48">
        <v>60</v>
      </c>
      <c r="N58" s="48">
        <v>80</v>
      </c>
      <c r="O58" s="48">
        <v>80</v>
      </c>
    </row>
    <row r="59" spans="2:15" ht="25.5" customHeight="1" x14ac:dyDescent="0.2">
      <c r="B59" s="133"/>
      <c r="C59" s="136"/>
      <c r="D59" s="160"/>
      <c r="E59" s="129"/>
      <c r="F59" s="152"/>
      <c r="G59" s="68"/>
      <c r="H59" s="31"/>
      <c r="I59" s="31"/>
      <c r="J59" s="31"/>
      <c r="K59" s="31"/>
      <c r="L59" s="83" t="s">
        <v>141</v>
      </c>
      <c r="M59" s="48">
        <v>5</v>
      </c>
      <c r="N59" s="48">
        <v>5</v>
      </c>
      <c r="O59" s="48">
        <v>5</v>
      </c>
    </row>
    <row r="60" spans="2:15" ht="20.25" customHeight="1" x14ac:dyDescent="0.2">
      <c r="B60" s="133"/>
      <c r="C60" s="136"/>
      <c r="D60" s="160"/>
      <c r="E60" s="129"/>
      <c r="F60" s="152"/>
      <c r="G60" s="68"/>
      <c r="H60" s="31"/>
      <c r="I60" s="31"/>
      <c r="J60" s="31"/>
      <c r="K60" s="31"/>
      <c r="L60" s="34" t="s">
        <v>76</v>
      </c>
      <c r="M60" s="48">
        <v>200</v>
      </c>
      <c r="N60" s="48">
        <v>200</v>
      </c>
      <c r="O60" s="48">
        <v>200</v>
      </c>
    </row>
    <row r="61" spans="2:15" ht="16.5" customHeight="1" x14ac:dyDescent="0.2">
      <c r="B61" s="134"/>
      <c r="C61" s="137"/>
      <c r="D61" s="161"/>
      <c r="E61" s="130"/>
      <c r="F61" s="153"/>
      <c r="G61" s="7" t="s">
        <v>11</v>
      </c>
      <c r="H61" s="8">
        <f>SUM(H57:H60)</f>
        <v>0.7</v>
      </c>
      <c r="I61" s="8">
        <f>SUM(I57:I60)</f>
        <v>1.3</v>
      </c>
      <c r="J61" s="8">
        <f>SUM(J57:J60)</f>
        <v>1.3</v>
      </c>
      <c r="K61" s="8">
        <f>SUM(K57:K60)</f>
        <v>1.3</v>
      </c>
      <c r="L61" s="33"/>
      <c r="M61" s="47"/>
      <c r="N61" s="47"/>
      <c r="O61" s="47"/>
    </row>
    <row r="62" spans="2:15" ht="27" customHeight="1" x14ac:dyDescent="0.2">
      <c r="B62" s="70" t="s">
        <v>9</v>
      </c>
      <c r="C62" s="69" t="s">
        <v>21</v>
      </c>
      <c r="D62" s="154" t="s">
        <v>20</v>
      </c>
      <c r="E62" s="128" t="s">
        <v>34</v>
      </c>
      <c r="F62" s="151"/>
      <c r="G62" s="68" t="s">
        <v>27</v>
      </c>
      <c r="H62" s="41">
        <v>0.1</v>
      </c>
      <c r="I62" s="41">
        <v>0.1</v>
      </c>
      <c r="J62" s="41">
        <v>0.1</v>
      </c>
      <c r="K62" s="41">
        <v>0.1</v>
      </c>
      <c r="L62" s="37" t="s">
        <v>77</v>
      </c>
      <c r="M62" s="48">
        <v>40</v>
      </c>
      <c r="N62" s="48">
        <v>40</v>
      </c>
      <c r="O62" s="48">
        <v>40</v>
      </c>
    </row>
    <row r="63" spans="2:15" ht="22.5" customHeight="1" x14ac:dyDescent="0.2">
      <c r="B63" s="70"/>
      <c r="C63" s="69"/>
      <c r="D63" s="155"/>
      <c r="E63" s="129"/>
      <c r="F63" s="158"/>
      <c r="G63" s="79"/>
      <c r="H63" s="80"/>
      <c r="I63" s="80"/>
      <c r="J63" s="80"/>
      <c r="K63" s="80"/>
      <c r="L63" s="37" t="s">
        <v>142</v>
      </c>
      <c r="M63" s="48">
        <v>2</v>
      </c>
      <c r="N63" s="48">
        <v>2</v>
      </c>
      <c r="O63" s="48">
        <v>2</v>
      </c>
    </row>
    <row r="64" spans="2:15" ht="27" customHeight="1" x14ac:dyDescent="0.2">
      <c r="B64" s="70"/>
      <c r="C64" s="69"/>
      <c r="D64" s="155"/>
      <c r="E64" s="129"/>
      <c r="F64" s="158"/>
      <c r="G64" s="68" t="s">
        <v>28</v>
      </c>
      <c r="H64" s="41">
        <v>0.3</v>
      </c>
      <c r="I64" s="41">
        <v>0.5</v>
      </c>
      <c r="J64" s="41">
        <v>0.5</v>
      </c>
      <c r="K64" s="41">
        <v>0.5</v>
      </c>
      <c r="L64" s="37"/>
      <c r="M64" s="48"/>
      <c r="N64" s="48"/>
      <c r="O64" s="48"/>
    </row>
    <row r="65" spans="2:15" ht="16.5" customHeight="1" x14ac:dyDescent="0.2">
      <c r="B65" s="70"/>
      <c r="C65" s="69"/>
      <c r="D65" s="156"/>
      <c r="E65" s="157"/>
      <c r="F65" s="159"/>
      <c r="G65" s="7" t="s">
        <v>11</v>
      </c>
      <c r="H65" s="8">
        <f>SUM(H62:H64)</f>
        <v>0.4</v>
      </c>
      <c r="I65" s="8">
        <f>SUM(I62:I64)</f>
        <v>0.6</v>
      </c>
      <c r="J65" s="8">
        <f>SUM(J62:J64)</f>
        <v>0.6</v>
      </c>
      <c r="K65" s="8">
        <f>SUM(K62:K64)</f>
        <v>0.6</v>
      </c>
      <c r="L65" s="33"/>
      <c r="M65" s="47"/>
      <c r="N65" s="47"/>
      <c r="O65" s="47"/>
    </row>
    <row r="66" spans="2:15" ht="19.5" customHeight="1" x14ac:dyDescent="0.2">
      <c r="B66" s="52" t="s">
        <v>9</v>
      </c>
      <c r="C66" s="10" t="s">
        <v>21</v>
      </c>
      <c r="D66" s="162" t="s">
        <v>12</v>
      </c>
      <c r="E66" s="163"/>
      <c r="F66" s="163"/>
      <c r="G66" s="164"/>
      <c r="H66" s="11">
        <f>+H61+H65</f>
        <v>1.1000000000000001</v>
      </c>
      <c r="I66" s="11">
        <f t="shared" ref="I66:K66" si="3">+I61+I65</f>
        <v>1.9</v>
      </c>
      <c r="J66" s="11">
        <f t="shared" si="3"/>
        <v>1.9</v>
      </c>
      <c r="K66" s="11">
        <f t="shared" si="3"/>
        <v>1.9</v>
      </c>
      <c r="L66" s="12"/>
      <c r="M66" s="12"/>
      <c r="N66" s="12"/>
      <c r="O66" s="12"/>
    </row>
    <row r="67" spans="2:15" ht="15" customHeight="1" x14ac:dyDescent="0.2">
      <c r="B67" s="52" t="s">
        <v>9</v>
      </c>
      <c r="C67" s="52"/>
      <c r="D67" s="145" t="s">
        <v>13</v>
      </c>
      <c r="E67" s="146"/>
      <c r="F67" s="146"/>
      <c r="G67" s="147"/>
      <c r="H67" s="13">
        <f>SUM(H37+H55+H66)</f>
        <v>449.20000000000005</v>
      </c>
      <c r="I67" s="13">
        <f>SUM(I37+I55+I66)</f>
        <v>732.9</v>
      </c>
      <c r="J67" s="13">
        <f>SUM(J37+J55+J66)</f>
        <v>738.90000000000009</v>
      </c>
      <c r="K67" s="13">
        <f>SUM(K37+K55+K66)</f>
        <v>752.09999999999991</v>
      </c>
      <c r="L67" s="14"/>
      <c r="M67" s="14"/>
      <c r="N67" s="14"/>
      <c r="O67" s="14"/>
    </row>
    <row r="68" spans="2:15" ht="15.95" customHeight="1" x14ac:dyDescent="0.2">
      <c r="B68" s="52" t="s">
        <v>20</v>
      </c>
      <c r="C68" s="148" t="s">
        <v>127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50"/>
    </row>
    <row r="69" spans="2:15" ht="18.399999999999999" customHeight="1" x14ac:dyDescent="0.2">
      <c r="B69" s="42" t="s">
        <v>20</v>
      </c>
      <c r="C69" s="43" t="s">
        <v>9</v>
      </c>
      <c r="D69" s="165" t="s">
        <v>41</v>
      </c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7"/>
    </row>
    <row r="70" spans="2:15" ht="27" customHeight="1" x14ac:dyDescent="0.2">
      <c r="B70" s="132" t="s">
        <v>20</v>
      </c>
      <c r="C70" s="135" t="s">
        <v>9</v>
      </c>
      <c r="D70" s="154" t="s">
        <v>9</v>
      </c>
      <c r="E70" s="128" t="s">
        <v>128</v>
      </c>
      <c r="F70" s="151"/>
      <c r="G70" s="4" t="s">
        <v>110</v>
      </c>
      <c r="H70" s="5">
        <v>5.4</v>
      </c>
      <c r="I70" s="5">
        <v>0</v>
      </c>
      <c r="J70" s="5">
        <v>0</v>
      </c>
      <c r="K70" s="5">
        <v>0</v>
      </c>
      <c r="L70" s="35" t="s">
        <v>68</v>
      </c>
      <c r="M70" s="46">
        <v>2</v>
      </c>
      <c r="N70" s="46">
        <v>2</v>
      </c>
      <c r="O70" s="46">
        <v>1</v>
      </c>
    </row>
    <row r="71" spans="2:15" ht="27" customHeight="1" x14ac:dyDescent="0.2">
      <c r="B71" s="133"/>
      <c r="C71" s="136"/>
      <c r="D71" s="160"/>
      <c r="E71" s="129"/>
      <c r="F71" s="152"/>
      <c r="G71" s="92" t="s">
        <v>27</v>
      </c>
      <c r="H71" s="82">
        <v>4</v>
      </c>
      <c r="I71" s="82">
        <v>6</v>
      </c>
      <c r="J71" s="82">
        <v>6.5</v>
      </c>
      <c r="K71" s="82">
        <v>6.5</v>
      </c>
      <c r="L71" s="35" t="s">
        <v>69</v>
      </c>
      <c r="M71" s="46">
        <v>1500</v>
      </c>
      <c r="N71" s="46">
        <v>1500</v>
      </c>
      <c r="O71" s="46">
        <v>1500</v>
      </c>
    </row>
    <row r="72" spans="2:15" ht="23.25" customHeight="1" x14ac:dyDescent="0.2">
      <c r="B72" s="133"/>
      <c r="C72" s="136"/>
      <c r="D72" s="160"/>
      <c r="E72" s="129"/>
      <c r="F72" s="152"/>
      <c r="G72" s="6" t="s">
        <v>153</v>
      </c>
      <c r="H72" s="5">
        <v>5</v>
      </c>
      <c r="I72" s="5"/>
      <c r="J72" s="5"/>
      <c r="K72" s="5"/>
      <c r="L72" s="35" t="s">
        <v>70</v>
      </c>
      <c r="M72" s="46">
        <v>1500</v>
      </c>
      <c r="N72" s="46">
        <v>1500</v>
      </c>
      <c r="O72" s="46">
        <v>1500</v>
      </c>
    </row>
    <row r="73" spans="2:15" ht="16.5" customHeight="1" x14ac:dyDescent="0.2">
      <c r="B73" s="134"/>
      <c r="C73" s="137"/>
      <c r="D73" s="161"/>
      <c r="E73" s="130"/>
      <c r="F73" s="153"/>
      <c r="G73" s="7" t="s">
        <v>11</v>
      </c>
      <c r="H73" s="8">
        <f>SUM(H70:H72)</f>
        <v>14.4</v>
      </c>
      <c r="I73" s="8">
        <f>SUM(I70:I72)</f>
        <v>6</v>
      </c>
      <c r="J73" s="8">
        <f>SUM(J70:J72)</f>
        <v>6.5</v>
      </c>
      <c r="K73" s="8">
        <f>SUM(K70:K72)</f>
        <v>6.5</v>
      </c>
      <c r="L73" s="38"/>
      <c r="M73" s="47"/>
      <c r="N73" s="47"/>
      <c r="O73" s="47"/>
    </row>
    <row r="74" spans="2:15" ht="24.75" customHeight="1" x14ac:dyDescent="0.2">
      <c r="B74" s="132" t="s">
        <v>20</v>
      </c>
      <c r="C74" s="135" t="s">
        <v>9</v>
      </c>
      <c r="D74" s="154" t="s">
        <v>20</v>
      </c>
      <c r="E74" s="128" t="s">
        <v>129</v>
      </c>
      <c r="F74" s="151"/>
      <c r="G74" s="68" t="s">
        <v>27</v>
      </c>
      <c r="H74" s="41">
        <v>2.9</v>
      </c>
      <c r="I74" s="41">
        <v>3.5</v>
      </c>
      <c r="J74" s="41">
        <v>3.5</v>
      </c>
      <c r="K74" s="41">
        <v>3.5</v>
      </c>
      <c r="L74" s="37" t="s">
        <v>78</v>
      </c>
      <c r="M74" s="48">
        <v>30</v>
      </c>
      <c r="N74" s="48">
        <v>30</v>
      </c>
      <c r="O74" s="48">
        <v>30</v>
      </c>
    </row>
    <row r="75" spans="2:15" ht="23.25" customHeight="1" x14ac:dyDescent="0.2">
      <c r="B75" s="133"/>
      <c r="C75" s="136"/>
      <c r="D75" s="160"/>
      <c r="E75" s="129"/>
      <c r="F75" s="152"/>
      <c r="G75" s="68" t="s">
        <v>55</v>
      </c>
      <c r="H75" s="41">
        <v>1</v>
      </c>
      <c r="I75" s="41">
        <v>1</v>
      </c>
      <c r="J75" s="41">
        <v>1</v>
      </c>
      <c r="K75" s="41">
        <v>1</v>
      </c>
      <c r="L75" s="37" t="s">
        <v>143</v>
      </c>
      <c r="M75" s="48">
        <v>20</v>
      </c>
      <c r="N75" s="48">
        <v>30</v>
      </c>
      <c r="O75" s="48">
        <v>30</v>
      </c>
    </row>
    <row r="76" spans="2:15" ht="35.25" customHeight="1" x14ac:dyDescent="0.2">
      <c r="B76" s="133"/>
      <c r="C76" s="136"/>
      <c r="D76" s="160"/>
      <c r="E76" s="129"/>
      <c r="F76" s="152"/>
      <c r="G76" s="68"/>
      <c r="H76" s="41"/>
      <c r="I76" s="31"/>
      <c r="J76" s="31"/>
      <c r="K76" s="31"/>
      <c r="L76" s="37" t="s">
        <v>79</v>
      </c>
      <c r="M76" s="48">
        <v>20</v>
      </c>
      <c r="N76" s="48">
        <v>30</v>
      </c>
      <c r="O76" s="48">
        <v>40</v>
      </c>
    </row>
    <row r="77" spans="2:15" ht="24" customHeight="1" x14ac:dyDescent="0.2">
      <c r="B77" s="134"/>
      <c r="C77" s="137"/>
      <c r="D77" s="161"/>
      <c r="E77" s="130"/>
      <c r="F77" s="153"/>
      <c r="G77" s="7" t="s">
        <v>11</v>
      </c>
      <c r="H77" s="8">
        <v>3.9</v>
      </c>
      <c r="I77" s="8">
        <f>+I74+I75</f>
        <v>4.5</v>
      </c>
      <c r="J77" s="8">
        <f t="shared" ref="J77:K77" si="4">+J74+J75</f>
        <v>4.5</v>
      </c>
      <c r="K77" s="8">
        <f t="shared" si="4"/>
        <v>4.5</v>
      </c>
      <c r="L77" s="38"/>
      <c r="M77" s="47"/>
      <c r="N77" s="47"/>
      <c r="O77" s="47"/>
    </row>
    <row r="78" spans="2:15" ht="24" customHeight="1" x14ac:dyDescent="0.2">
      <c r="B78" s="132" t="s">
        <v>20</v>
      </c>
      <c r="C78" s="135" t="s">
        <v>9</v>
      </c>
      <c r="D78" s="154" t="s">
        <v>21</v>
      </c>
      <c r="E78" s="128" t="s">
        <v>109</v>
      </c>
      <c r="F78" s="151"/>
      <c r="G78" s="68" t="s">
        <v>55</v>
      </c>
      <c r="H78" s="41">
        <v>0.6</v>
      </c>
      <c r="I78" s="41">
        <v>0.5</v>
      </c>
      <c r="J78" s="41">
        <v>0.5</v>
      </c>
      <c r="K78" s="41">
        <v>0.5</v>
      </c>
      <c r="L78" s="37" t="s">
        <v>71</v>
      </c>
      <c r="M78" s="48">
        <v>2</v>
      </c>
      <c r="N78" s="48">
        <v>2</v>
      </c>
      <c r="O78" s="48">
        <v>2</v>
      </c>
    </row>
    <row r="79" spans="2:15" ht="23.25" customHeight="1" x14ac:dyDescent="0.2">
      <c r="B79" s="133"/>
      <c r="C79" s="136"/>
      <c r="D79" s="160"/>
      <c r="E79" s="129"/>
      <c r="F79" s="152"/>
      <c r="G79" s="68" t="s">
        <v>27</v>
      </c>
      <c r="H79" s="41">
        <v>7.7</v>
      </c>
      <c r="I79" s="41">
        <v>1.5</v>
      </c>
      <c r="J79" s="41">
        <v>1.5</v>
      </c>
      <c r="K79" s="41">
        <v>2</v>
      </c>
      <c r="L79" s="37" t="s">
        <v>72</v>
      </c>
      <c r="M79" s="48">
        <v>1</v>
      </c>
      <c r="N79" s="48">
        <v>1</v>
      </c>
      <c r="O79" s="48">
        <v>1</v>
      </c>
    </row>
    <row r="80" spans="2:15" ht="25.5" customHeight="1" x14ac:dyDescent="0.2">
      <c r="B80" s="133"/>
      <c r="C80" s="136"/>
      <c r="D80" s="160"/>
      <c r="E80" s="129"/>
      <c r="F80" s="152"/>
      <c r="G80" s="68" t="s">
        <v>153</v>
      </c>
      <c r="H80" s="41">
        <v>2.5</v>
      </c>
      <c r="I80" s="31"/>
      <c r="J80" s="31"/>
      <c r="K80" s="31"/>
      <c r="L80" s="37" t="s">
        <v>73</v>
      </c>
      <c r="M80" s="48">
        <v>3</v>
      </c>
      <c r="N80" s="48">
        <v>2</v>
      </c>
      <c r="O80" s="48">
        <v>2</v>
      </c>
    </row>
    <row r="81" spans="2:15" ht="17.25" customHeight="1" x14ac:dyDescent="0.2">
      <c r="B81" s="134"/>
      <c r="C81" s="137"/>
      <c r="D81" s="161"/>
      <c r="E81" s="130"/>
      <c r="F81" s="153"/>
      <c r="G81" s="7" t="s">
        <v>11</v>
      </c>
      <c r="H81" s="8">
        <f>+H78+H79+H80</f>
        <v>10.8</v>
      </c>
      <c r="I81" s="8">
        <f>+I78+I79</f>
        <v>2</v>
      </c>
      <c r="J81" s="8">
        <f t="shared" ref="J81:K81" si="5">+J78+J79</f>
        <v>2</v>
      </c>
      <c r="K81" s="8">
        <f t="shared" si="5"/>
        <v>2.5</v>
      </c>
      <c r="L81" s="38"/>
      <c r="M81" s="47"/>
      <c r="N81" s="47"/>
      <c r="O81" s="47"/>
    </row>
    <row r="82" spans="2:15" ht="19.5" customHeight="1" x14ac:dyDescent="0.2">
      <c r="B82" s="72" t="s">
        <v>20</v>
      </c>
      <c r="C82" s="10" t="s">
        <v>9</v>
      </c>
      <c r="D82" s="162" t="s">
        <v>12</v>
      </c>
      <c r="E82" s="163"/>
      <c r="F82" s="163"/>
      <c r="G82" s="164"/>
      <c r="H82" s="11">
        <f>+H73+H77+H81</f>
        <v>29.1</v>
      </c>
      <c r="I82" s="11">
        <f t="shared" ref="I82:K82" si="6">+I73+I77+I81</f>
        <v>12.5</v>
      </c>
      <c r="J82" s="11">
        <f t="shared" si="6"/>
        <v>13</v>
      </c>
      <c r="K82" s="11">
        <f t="shared" si="6"/>
        <v>13.5</v>
      </c>
      <c r="L82" s="12"/>
      <c r="M82" s="12"/>
      <c r="N82" s="12"/>
      <c r="O82" s="12"/>
    </row>
    <row r="83" spans="2:15" ht="18.399999999999999" customHeight="1" x14ac:dyDescent="0.2">
      <c r="B83" s="72" t="s">
        <v>20</v>
      </c>
      <c r="C83" s="73" t="s">
        <v>20</v>
      </c>
      <c r="D83" s="165" t="s">
        <v>36</v>
      </c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7"/>
    </row>
    <row r="84" spans="2:15" ht="22.5" customHeight="1" x14ac:dyDescent="0.2">
      <c r="B84" s="172" t="s">
        <v>20</v>
      </c>
      <c r="C84" s="173" t="s">
        <v>20</v>
      </c>
      <c r="D84" s="169" t="s">
        <v>9</v>
      </c>
      <c r="E84" s="170" t="s">
        <v>144</v>
      </c>
      <c r="F84" s="171"/>
      <c r="G84" s="6" t="s">
        <v>28</v>
      </c>
      <c r="H84" s="5"/>
      <c r="I84" s="5">
        <v>2</v>
      </c>
      <c r="J84" s="39">
        <v>2</v>
      </c>
      <c r="K84" s="39">
        <v>2</v>
      </c>
      <c r="L84" s="35" t="s">
        <v>145</v>
      </c>
      <c r="M84" s="50">
        <v>20</v>
      </c>
      <c r="N84" s="50">
        <v>20</v>
      </c>
      <c r="O84" s="50">
        <v>20</v>
      </c>
    </row>
    <row r="85" spans="2:15" ht="24" customHeight="1" x14ac:dyDescent="0.2">
      <c r="B85" s="172"/>
      <c r="C85" s="173"/>
      <c r="D85" s="169"/>
      <c r="E85" s="170"/>
      <c r="F85" s="171"/>
      <c r="G85" s="6"/>
      <c r="H85" s="5"/>
      <c r="I85" s="5"/>
      <c r="J85" s="39"/>
      <c r="K85" s="39"/>
      <c r="L85" s="35" t="s">
        <v>146</v>
      </c>
      <c r="M85" s="50">
        <v>1</v>
      </c>
      <c r="N85" s="50">
        <v>1</v>
      </c>
      <c r="O85" s="50">
        <v>1</v>
      </c>
    </row>
    <row r="86" spans="2:15" ht="16.5" customHeight="1" x14ac:dyDescent="0.2">
      <c r="B86" s="172"/>
      <c r="C86" s="173"/>
      <c r="D86" s="169"/>
      <c r="E86" s="170"/>
      <c r="F86" s="171"/>
      <c r="G86" s="7" t="s">
        <v>11</v>
      </c>
      <c r="H86" s="8">
        <f>SUM(H84:H85)</f>
        <v>0</v>
      </c>
      <c r="I86" s="8">
        <f>SUM(I84:I85)</f>
        <v>2</v>
      </c>
      <c r="J86" s="8">
        <f>SUM(J84:J85)</f>
        <v>2</v>
      </c>
      <c r="K86" s="8">
        <f>SUM(K84:K85)</f>
        <v>2</v>
      </c>
      <c r="L86" s="38"/>
      <c r="M86" s="51"/>
      <c r="N86" s="51"/>
      <c r="O86" s="51"/>
    </row>
    <row r="87" spans="2:15" ht="26.25" customHeight="1" x14ac:dyDescent="0.2">
      <c r="B87" s="132" t="s">
        <v>20</v>
      </c>
      <c r="C87" s="135" t="s">
        <v>20</v>
      </c>
      <c r="D87" s="154" t="s">
        <v>20</v>
      </c>
      <c r="E87" s="174" t="s">
        <v>130</v>
      </c>
      <c r="F87" s="151"/>
      <c r="G87" s="67" t="s">
        <v>111</v>
      </c>
      <c r="H87" s="5">
        <v>5</v>
      </c>
      <c r="I87" s="5">
        <v>0.4</v>
      </c>
      <c r="J87" s="5">
        <v>0.4</v>
      </c>
      <c r="K87" s="5">
        <v>0.4</v>
      </c>
      <c r="L87" s="35" t="s">
        <v>147</v>
      </c>
      <c r="M87" s="46">
        <v>100</v>
      </c>
      <c r="N87" s="46">
        <v>0</v>
      </c>
      <c r="O87" s="46">
        <v>0</v>
      </c>
    </row>
    <row r="88" spans="2:15" ht="18.75" customHeight="1" x14ac:dyDescent="0.2">
      <c r="B88" s="133"/>
      <c r="C88" s="136"/>
      <c r="D88" s="160"/>
      <c r="E88" s="175"/>
      <c r="F88" s="152"/>
      <c r="G88" s="67" t="s">
        <v>45</v>
      </c>
      <c r="H88" s="5"/>
      <c r="I88" s="5"/>
      <c r="J88" s="5"/>
      <c r="K88" s="5">
        <v>0</v>
      </c>
      <c r="L88" s="35"/>
      <c r="M88" s="46"/>
      <c r="N88" s="46"/>
      <c r="O88" s="46"/>
    </row>
    <row r="89" spans="2:15" ht="15.75" customHeight="1" x14ac:dyDescent="0.2">
      <c r="B89" s="155"/>
      <c r="C89" s="155"/>
      <c r="D89" s="155"/>
      <c r="E89" s="176"/>
      <c r="F89" s="158"/>
      <c r="G89" s="6" t="s">
        <v>46</v>
      </c>
      <c r="H89" s="5"/>
      <c r="I89" s="5"/>
      <c r="J89" s="5"/>
      <c r="K89" s="5">
        <v>0</v>
      </c>
    </row>
    <row r="90" spans="2:15" ht="16.5" customHeight="1" x14ac:dyDescent="0.2">
      <c r="B90" s="156"/>
      <c r="C90" s="156"/>
      <c r="D90" s="156"/>
      <c r="E90" s="177"/>
      <c r="F90" s="159"/>
      <c r="G90" s="7" t="s">
        <v>11</v>
      </c>
      <c r="H90" s="8">
        <f>SUM(H87:H89)</f>
        <v>5</v>
      </c>
      <c r="I90" s="8">
        <f>SUM(I87:I89)</f>
        <v>0.4</v>
      </c>
      <c r="J90" s="8">
        <f>SUM(J87:J89)</f>
        <v>0.4</v>
      </c>
      <c r="K90" s="8">
        <f>SUM(K87:K89)</f>
        <v>0.4</v>
      </c>
      <c r="L90" s="9"/>
      <c r="M90" s="9"/>
      <c r="N90" s="9"/>
      <c r="O90" s="9"/>
    </row>
    <row r="91" spans="2:15" ht="18.75" customHeight="1" x14ac:dyDescent="0.2">
      <c r="B91" s="132" t="s">
        <v>20</v>
      </c>
      <c r="C91" s="135" t="s">
        <v>20</v>
      </c>
      <c r="D91" s="154" t="s">
        <v>21</v>
      </c>
      <c r="E91" s="174" t="s">
        <v>54</v>
      </c>
      <c r="F91" s="151"/>
      <c r="G91" s="81" t="s">
        <v>27</v>
      </c>
      <c r="H91" s="82">
        <v>3.5</v>
      </c>
      <c r="I91" s="82">
        <v>0.5</v>
      </c>
      <c r="J91" s="82">
        <v>0.5</v>
      </c>
      <c r="K91" s="82">
        <v>0.5</v>
      </c>
      <c r="L91" s="35" t="s">
        <v>66</v>
      </c>
      <c r="M91" s="46">
        <v>20</v>
      </c>
      <c r="N91" s="46">
        <v>20</v>
      </c>
      <c r="O91" s="46">
        <v>20</v>
      </c>
    </row>
    <row r="92" spans="2:15" ht="18.75" customHeight="1" x14ac:dyDescent="0.2">
      <c r="B92" s="133"/>
      <c r="C92" s="136"/>
      <c r="D92" s="160"/>
      <c r="E92" s="175"/>
      <c r="F92" s="152"/>
      <c r="G92" s="67" t="s">
        <v>153</v>
      </c>
      <c r="H92" s="5">
        <v>0.5</v>
      </c>
      <c r="I92" s="5"/>
      <c r="J92" s="5"/>
      <c r="K92" s="5"/>
      <c r="L92" s="35" t="s">
        <v>74</v>
      </c>
      <c r="M92" s="46">
        <v>500</v>
      </c>
      <c r="N92" s="46">
        <v>500</v>
      </c>
      <c r="O92" s="46">
        <v>500</v>
      </c>
    </row>
    <row r="93" spans="2:15" ht="24" customHeight="1" x14ac:dyDescent="0.2">
      <c r="B93" s="133"/>
      <c r="C93" s="136"/>
      <c r="D93" s="160"/>
      <c r="E93" s="175"/>
      <c r="F93" s="152"/>
      <c r="G93" s="67" t="s">
        <v>28</v>
      </c>
      <c r="H93" s="5">
        <v>1.5</v>
      </c>
      <c r="I93" s="5">
        <v>1.5</v>
      </c>
      <c r="J93" s="5">
        <v>1.5</v>
      </c>
      <c r="K93" s="5">
        <v>1.5</v>
      </c>
      <c r="L93" s="35" t="s">
        <v>148</v>
      </c>
      <c r="M93" s="46">
        <v>3</v>
      </c>
      <c r="N93" s="46">
        <v>3</v>
      </c>
      <c r="O93" s="46">
        <v>3</v>
      </c>
    </row>
    <row r="94" spans="2:15" ht="24" customHeight="1" x14ac:dyDescent="0.2">
      <c r="B94" s="133"/>
      <c r="C94" s="136"/>
      <c r="D94" s="160"/>
      <c r="E94" s="175"/>
      <c r="F94" s="152"/>
      <c r="G94" s="77"/>
      <c r="H94" s="76"/>
      <c r="I94" s="76"/>
      <c r="J94" s="76"/>
      <c r="K94" s="76"/>
      <c r="L94" s="35" t="s">
        <v>75</v>
      </c>
      <c r="M94" s="46">
        <v>50</v>
      </c>
      <c r="N94" s="46">
        <v>50</v>
      </c>
      <c r="O94" s="46">
        <v>50</v>
      </c>
    </row>
    <row r="95" spans="2:15" ht="23.25" customHeight="1" x14ac:dyDescent="0.2">
      <c r="B95" s="155"/>
      <c r="C95" s="155"/>
      <c r="D95" s="155"/>
      <c r="E95" s="176"/>
      <c r="F95" s="158"/>
      <c r="G95" s="6"/>
      <c r="H95" s="5"/>
      <c r="I95" s="5"/>
      <c r="J95" s="5"/>
      <c r="K95" s="5"/>
      <c r="L95" s="35" t="s">
        <v>26</v>
      </c>
      <c r="M95" s="46">
        <v>10</v>
      </c>
      <c r="N95" s="46">
        <v>10</v>
      </c>
      <c r="O95" s="46">
        <v>10</v>
      </c>
    </row>
    <row r="96" spans="2:15" ht="16.5" customHeight="1" x14ac:dyDescent="0.2">
      <c r="B96" s="156"/>
      <c r="C96" s="156"/>
      <c r="D96" s="156"/>
      <c r="E96" s="177"/>
      <c r="F96" s="159"/>
      <c r="G96" s="7" t="s">
        <v>11</v>
      </c>
      <c r="H96" s="8">
        <f>SUM(H91:H95)</f>
        <v>5.5</v>
      </c>
      <c r="I96" s="8">
        <f>SUM(I91:I95)</f>
        <v>2</v>
      </c>
      <c r="J96" s="8">
        <f>SUM(J91:J95)</f>
        <v>2</v>
      </c>
      <c r="K96" s="8">
        <f>SUM(K91:K95)</f>
        <v>2</v>
      </c>
      <c r="L96" s="9"/>
      <c r="M96" s="9"/>
      <c r="N96" s="9"/>
      <c r="O96" s="9"/>
    </row>
    <row r="97" spans="2:16" ht="19.5" customHeight="1" x14ac:dyDescent="0.2">
      <c r="B97" s="72" t="s">
        <v>20</v>
      </c>
      <c r="C97" s="10" t="s">
        <v>20</v>
      </c>
      <c r="D97" s="162" t="s">
        <v>12</v>
      </c>
      <c r="E97" s="163"/>
      <c r="F97" s="163"/>
      <c r="G97" s="164"/>
      <c r="H97" s="11">
        <f>+H86+H90+H96</f>
        <v>10.5</v>
      </c>
      <c r="I97" s="11">
        <f t="shared" ref="I97:K97" si="7">+I86+I90+I96</f>
        <v>4.4000000000000004</v>
      </c>
      <c r="J97" s="11">
        <f t="shared" si="7"/>
        <v>4.4000000000000004</v>
      </c>
      <c r="K97" s="11">
        <f t="shared" si="7"/>
        <v>4.4000000000000004</v>
      </c>
      <c r="L97" s="12"/>
      <c r="M97" s="12"/>
      <c r="N97" s="12"/>
      <c r="O97" s="12"/>
    </row>
    <row r="98" spans="2:16" ht="15" customHeight="1" x14ac:dyDescent="0.2">
      <c r="B98" s="72" t="s">
        <v>20</v>
      </c>
      <c r="C98" s="72"/>
      <c r="D98" s="145" t="s">
        <v>13</v>
      </c>
      <c r="E98" s="146"/>
      <c r="F98" s="146"/>
      <c r="G98" s="147"/>
      <c r="H98" s="13">
        <f>+H82+H97</f>
        <v>39.6</v>
      </c>
      <c r="I98" s="13">
        <f>SUM(I97+I82)</f>
        <v>16.899999999999999</v>
      </c>
      <c r="J98" s="13">
        <f t="shared" ref="J98:K98" si="8">SUM(J97+J82)</f>
        <v>17.399999999999999</v>
      </c>
      <c r="K98" s="13">
        <f t="shared" si="8"/>
        <v>17.899999999999999</v>
      </c>
      <c r="L98" s="14"/>
      <c r="M98" s="14"/>
      <c r="N98" s="14"/>
      <c r="O98" s="14"/>
    </row>
    <row r="99" spans="2:16" ht="17.25" customHeight="1" x14ac:dyDescent="0.2">
      <c r="B99" s="15"/>
      <c r="C99" s="25"/>
      <c r="D99" s="208" t="s">
        <v>14</v>
      </c>
      <c r="E99" s="209"/>
      <c r="F99" s="209"/>
      <c r="G99" s="210"/>
      <c r="H99" s="78">
        <f>SUM(H67+H98)</f>
        <v>488.80000000000007</v>
      </c>
      <c r="I99" s="16">
        <f>SUM(I67+I98)</f>
        <v>749.8</v>
      </c>
      <c r="J99" s="16">
        <f>SUM(J67+J98)</f>
        <v>756.30000000000007</v>
      </c>
      <c r="K99" s="16">
        <f>SUM(K67+K98)</f>
        <v>769.99999999999989</v>
      </c>
      <c r="L99" s="17"/>
      <c r="M99" s="17"/>
      <c r="N99" s="17"/>
      <c r="O99" s="17"/>
    </row>
    <row r="100" spans="2:16" ht="19.5" customHeight="1" x14ac:dyDescent="0.2">
      <c r="B100" s="74"/>
      <c r="C100" s="74"/>
      <c r="D100" s="74"/>
      <c r="E100" s="74"/>
      <c r="F100" s="74"/>
      <c r="G100" s="74"/>
      <c r="H100" s="107" t="s">
        <v>152</v>
      </c>
      <c r="I100" s="21" t="s">
        <v>155</v>
      </c>
      <c r="J100" s="21" t="s">
        <v>156</v>
      </c>
      <c r="K100" s="26" t="s">
        <v>157</v>
      </c>
      <c r="L100" s="26"/>
      <c r="M100" s="26"/>
      <c r="N100" s="26"/>
      <c r="O100" s="26"/>
      <c r="P100" s="56"/>
    </row>
    <row r="101" spans="2:16" ht="20.25" hidden="1" customHeight="1" x14ac:dyDescent="0.2">
      <c r="B101" s="19"/>
      <c r="C101" s="19"/>
      <c r="D101" s="19"/>
      <c r="E101" s="19"/>
      <c r="F101" s="19"/>
      <c r="G101" s="19"/>
      <c r="H101" s="19"/>
      <c r="I101" s="21"/>
      <c r="J101" s="21"/>
      <c r="K101" s="26"/>
      <c r="L101" s="26"/>
      <c r="M101" s="26"/>
      <c r="N101" s="26"/>
      <c r="O101" s="26"/>
      <c r="P101" s="27"/>
    </row>
    <row r="102" spans="2:16" ht="20.25" hidden="1" customHeight="1" x14ac:dyDescent="0.2">
      <c r="B102" s="19"/>
      <c r="C102" s="19"/>
      <c r="D102" s="19"/>
      <c r="E102" s="19"/>
      <c r="F102" s="207"/>
      <c r="G102" s="207"/>
      <c r="H102" s="40"/>
      <c r="I102" s="40"/>
      <c r="J102" s="40"/>
      <c r="K102" s="40"/>
      <c r="L102" s="26"/>
      <c r="M102" s="26"/>
      <c r="N102" s="26"/>
      <c r="O102" s="26"/>
      <c r="P102" s="27"/>
    </row>
    <row r="103" spans="2:16" ht="20.25" hidden="1" customHeight="1" x14ac:dyDescent="0.2">
      <c r="B103" s="19"/>
      <c r="C103" s="19"/>
      <c r="D103" s="19"/>
      <c r="E103" s="19"/>
      <c r="F103" s="19"/>
      <c r="G103" s="19"/>
      <c r="H103" s="40"/>
      <c r="I103" s="40"/>
      <c r="J103" s="40"/>
      <c r="K103" s="40"/>
      <c r="L103" s="26"/>
      <c r="M103" s="26"/>
      <c r="N103" s="26"/>
      <c r="O103" s="26"/>
      <c r="P103" s="27"/>
    </row>
    <row r="104" spans="2:16" ht="20.25" hidden="1" customHeight="1" x14ac:dyDescent="0.2">
      <c r="B104" s="19"/>
      <c r="C104" s="19"/>
      <c r="D104" s="19"/>
      <c r="E104" s="19"/>
      <c r="F104" s="19"/>
      <c r="G104" s="19"/>
      <c r="H104" s="40"/>
      <c r="I104" s="40"/>
      <c r="J104" s="40"/>
      <c r="K104" s="40"/>
      <c r="L104" s="26"/>
      <c r="M104" s="26"/>
      <c r="N104" s="26"/>
      <c r="O104" s="26"/>
      <c r="P104" s="27"/>
    </row>
    <row r="105" spans="2:16" ht="20.25" hidden="1" customHeight="1" x14ac:dyDescent="0.2">
      <c r="B105" s="19"/>
      <c r="C105" s="19"/>
      <c r="D105" s="19"/>
      <c r="E105" s="19"/>
      <c r="F105" s="19"/>
      <c r="G105" s="19"/>
      <c r="H105" s="40"/>
      <c r="I105" s="40"/>
      <c r="J105" s="40"/>
      <c r="K105" s="40"/>
      <c r="L105" s="26"/>
      <c r="M105" s="26"/>
      <c r="N105" s="26"/>
      <c r="O105" s="26"/>
      <c r="P105" s="27"/>
    </row>
    <row r="106" spans="2:16" ht="29.25" hidden="1" customHeight="1" x14ac:dyDescent="0.2">
      <c r="B106" s="19"/>
      <c r="C106" s="19"/>
      <c r="D106" s="19"/>
      <c r="E106" s="19"/>
      <c r="F106" s="19"/>
      <c r="G106" s="55"/>
      <c r="H106" s="40"/>
      <c r="I106" s="40"/>
      <c r="J106" s="40"/>
      <c r="K106" s="40"/>
      <c r="L106" s="26"/>
      <c r="M106" s="26"/>
      <c r="N106" s="26"/>
      <c r="O106" s="26"/>
      <c r="P106" s="54"/>
    </row>
    <row r="107" spans="2:16" ht="20.25" hidden="1" customHeight="1" x14ac:dyDescent="0.2">
      <c r="B107" s="19"/>
      <c r="C107" s="19"/>
      <c r="D107" s="19"/>
      <c r="E107" s="19"/>
      <c r="F107" s="19"/>
      <c r="G107" s="19"/>
      <c r="H107" s="40"/>
      <c r="I107" s="40"/>
      <c r="J107" s="40"/>
      <c r="K107" s="40"/>
      <c r="L107" s="26"/>
      <c r="M107" s="26"/>
      <c r="N107" s="26"/>
      <c r="O107" s="26"/>
      <c r="P107" s="27"/>
    </row>
    <row r="108" spans="2:16" ht="20.25" hidden="1" customHeight="1" x14ac:dyDescent="0.2">
      <c r="B108" s="19"/>
      <c r="C108" s="19"/>
      <c r="D108" s="19"/>
      <c r="E108" s="19"/>
      <c r="F108" s="19"/>
      <c r="G108" s="19"/>
      <c r="H108" s="40"/>
      <c r="I108" s="40"/>
      <c r="J108" s="40"/>
      <c r="K108" s="40"/>
      <c r="L108" s="26"/>
      <c r="M108" s="26"/>
      <c r="N108" s="26"/>
      <c r="O108" s="26"/>
      <c r="P108" s="53"/>
    </row>
    <row r="109" spans="2:16" ht="15.75" customHeight="1" x14ac:dyDescent="0.2">
      <c r="B109" s="65"/>
      <c r="C109" s="65"/>
      <c r="D109" s="65"/>
      <c r="E109" s="65"/>
      <c r="F109" s="65"/>
      <c r="G109" s="107" t="s">
        <v>150</v>
      </c>
      <c r="H109" s="108">
        <f>+H14+H20+H27+H35+H39+H46+H50+H57+H75+H78</f>
        <v>139.1</v>
      </c>
      <c r="I109" s="108">
        <f>+I14+I20+I27+I35+I39+I46+I50+I57+I75+I78</f>
        <v>277.90000000000003</v>
      </c>
      <c r="J109" s="108">
        <f>+J14+J20+J27+J35+J39+J46+J50+J57+J75+J78</f>
        <v>282.90000000000003</v>
      </c>
      <c r="K109" s="108">
        <f>+K14+K20+K27+K35+K39+K46+K50+K57+K75+K78</f>
        <v>289.10000000000002</v>
      </c>
      <c r="L109" s="26"/>
      <c r="M109" s="26"/>
      <c r="N109" s="26"/>
      <c r="O109" s="26"/>
      <c r="P109" s="56"/>
    </row>
    <row r="110" spans="2:16" ht="14.25" customHeight="1" x14ac:dyDescent="0.2">
      <c r="B110" s="65"/>
      <c r="C110" s="65"/>
      <c r="D110" s="65"/>
      <c r="E110" s="65"/>
      <c r="F110" s="65"/>
      <c r="G110" s="107" t="s">
        <v>151</v>
      </c>
      <c r="H110" s="108">
        <f>+H15+H21+H28+H34+H41+H47+H53+H62+H71+H74+H79+H91</f>
        <v>269.89999999999998</v>
      </c>
      <c r="I110" s="108">
        <f>+I15+I21+I28+I34+I41+I47+I53+I62+I71+I74+I79+I91</f>
        <v>332.70000000000005</v>
      </c>
      <c r="J110" s="108">
        <f>+J15+J21+J28+J34+J41+J47+J53+J62+J71+J74+J79+J91</f>
        <v>338.70000000000005</v>
      </c>
      <c r="K110" s="108">
        <f>+K15+K21+K28+K34+K41+K47+K53+K62+K71+K74+K79+K91</f>
        <v>346.20000000000005</v>
      </c>
      <c r="L110" s="26"/>
      <c r="M110" s="26"/>
      <c r="N110" s="26"/>
      <c r="O110" s="26"/>
      <c r="P110" s="56"/>
    </row>
    <row r="111" spans="2:16" ht="15.75" customHeight="1" x14ac:dyDescent="0.2">
      <c r="B111" s="65"/>
      <c r="C111" s="65"/>
      <c r="D111" s="65"/>
      <c r="E111" s="65"/>
      <c r="F111" s="65"/>
      <c r="G111" s="107" t="s">
        <v>28</v>
      </c>
      <c r="H111" s="108">
        <f>+H18+H64+H93</f>
        <v>61.4</v>
      </c>
      <c r="I111" s="108">
        <f>+I18+I64+I93+I84</f>
        <v>138.80000000000001</v>
      </c>
      <c r="J111" s="108">
        <f>+J18+J64+J93+J84</f>
        <v>134.30000000000001</v>
      </c>
      <c r="K111" s="108">
        <f>+K18+K64+K93+K84</f>
        <v>134.30000000000001</v>
      </c>
      <c r="L111" s="26"/>
      <c r="M111" s="26"/>
      <c r="N111" s="26"/>
      <c r="O111" s="26"/>
      <c r="P111" s="56"/>
    </row>
    <row r="112" spans="2:16" ht="15.75" customHeight="1" x14ac:dyDescent="0.2">
      <c r="B112" s="65"/>
      <c r="C112" s="65"/>
      <c r="D112" s="65"/>
      <c r="E112" s="65"/>
      <c r="F112" s="65"/>
      <c r="G112" s="107" t="s">
        <v>153</v>
      </c>
      <c r="H112" s="108">
        <f>+H72+H80+H92</f>
        <v>8</v>
      </c>
      <c r="I112" s="108">
        <f>+I72+I80+I92</f>
        <v>0</v>
      </c>
      <c r="J112" s="108">
        <f>+J72+J80+J92</f>
        <v>0</v>
      </c>
      <c r="K112" s="108">
        <f>+K72+K80+K92</f>
        <v>0</v>
      </c>
      <c r="L112" s="26"/>
      <c r="M112" s="26"/>
      <c r="N112" s="26"/>
      <c r="O112" s="26"/>
      <c r="P112" s="56"/>
    </row>
    <row r="113" spans="1:16" ht="15" customHeight="1" x14ac:dyDescent="0.2">
      <c r="B113" s="101"/>
      <c r="C113" s="101"/>
      <c r="D113" s="101"/>
      <c r="E113" s="101"/>
      <c r="F113" s="101"/>
      <c r="G113" s="107" t="s">
        <v>154</v>
      </c>
      <c r="H113" s="108">
        <f>+H70+H87</f>
        <v>10.4</v>
      </c>
      <c r="I113" s="108">
        <f>+I70+I87</f>
        <v>0.4</v>
      </c>
      <c r="J113" s="108">
        <f>+J70+J87</f>
        <v>0.4</v>
      </c>
      <c r="K113" s="108">
        <f>+K70+K87</f>
        <v>0.4</v>
      </c>
      <c r="L113" s="26"/>
      <c r="M113" s="26"/>
      <c r="N113" s="26"/>
      <c r="O113" s="26"/>
      <c r="P113" s="56"/>
    </row>
    <row r="114" spans="1:16" ht="15.75" customHeight="1" x14ac:dyDescent="0.2">
      <c r="B114" s="101"/>
      <c r="C114" s="101"/>
      <c r="D114" s="101"/>
      <c r="E114" s="101"/>
      <c r="F114" s="101"/>
      <c r="G114" s="101"/>
      <c r="H114" s="108">
        <f>+H109+H110+H111+H112+H113</f>
        <v>488.79999999999995</v>
      </c>
      <c r="I114" s="108">
        <f>+I109+I110+I111+I112+I113</f>
        <v>749.80000000000007</v>
      </c>
      <c r="J114" s="108">
        <f>+J109+J110+J111+J112+J113</f>
        <v>756.30000000000007</v>
      </c>
      <c r="K114" s="108">
        <f>+K109+K110+K111+K112+K113</f>
        <v>770.00000000000011</v>
      </c>
      <c r="L114" s="26"/>
      <c r="M114" s="26"/>
      <c r="N114" s="26"/>
      <c r="O114" s="26"/>
      <c r="P114" s="56"/>
    </row>
    <row r="115" spans="1:16" ht="27.75" customHeight="1" x14ac:dyDescent="0.2">
      <c r="B115" s="65"/>
      <c r="C115" s="65"/>
      <c r="D115" s="65"/>
      <c r="E115" s="65"/>
      <c r="F115" s="65"/>
      <c r="G115" s="65"/>
      <c r="H115" s="40"/>
      <c r="I115" s="40"/>
      <c r="J115" s="40"/>
      <c r="K115" s="40"/>
      <c r="L115" s="26"/>
      <c r="M115" s="26"/>
      <c r="N115" s="26"/>
      <c r="O115" s="26"/>
      <c r="P115" s="56"/>
    </row>
    <row r="116" spans="1:16" ht="27.75" customHeight="1" x14ac:dyDescent="0.2">
      <c r="B116" s="65"/>
      <c r="C116" s="65"/>
      <c r="D116" s="65"/>
      <c r="E116" s="65"/>
      <c r="F116" s="65"/>
      <c r="G116" s="65"/>
      <c r="H116" s="40"/>
      <c r="I116" s="40"/>
      <c r="J116" s="40"/>
      <c r="K116" s="40"/>
      <c r="L116" s="26"/>
      <c r="M116" s="26"/>
      <c r="N116" s="26"/>
      <c r="O116" s="26"/>
      <c r="P116" s="56"/>
    </row>
    <row r="117" spans="1:16" ht="27.75" customHeight="1" x14ac:dyDescent="0.2">
      <c r="B117" s="19"/>
      <c r="C117" s="19"/>
      <c r="D117" s="19"/>
      <c r="E117" s="19"/>
      <c r="F117" s="19"/>
      <c r="G117" s="19"/>
      <c r="H117" s="40"/>
      <c r="I117" s="40"/>
      <c r="J117" s="40"/>
      <c r="K117" s="40"/>
      <c r="L117" s="26"/>
      <c r="M117" s="26"/>
      <c r="N117" s="26"/>
      <c r="O117" s="26"/>
      <c r="P117" s="56"/>
    </row>
    <row r="118" spans="1:16" ht="42" customHeight="1" x14ac:dyDescent="0.2">
      <c r="B118" s="19"/>
      <c r="C118" s="19"/>
      <c r="D118" s="19"/>
      <c r="E118" s="19"/>
      <c r="F118" s="19"/>
      <c r="G118" s="19"/>
      <c r="H118" s="19"/>
      <c r="I118" s="21"/>
      <c r="J118" s="21"/>
      <c r="L118" s="114" t="s">
        <v>119</v>
      </c>
      <c r="M118" s="114"/>
      <c r="N118" s="114"/>
      <c r="O118" s="114"/>
      <c r="P118" s="27"/>
    </row>
    <row r="120" spans="1:16" ht="14.25" x14ac:dyDescent="0.2">
      <c r="A120" s="206" t="s">
        <v>33</v>
      </c>
      <c r="B120" s="206"/>
      <c r="C120" s="206"/>
      <c r="D120" s="206"/>
      <c r="E120" s="206"/>
      <c r="F120" s="206"/>
      <c r="G120" s="206"/>
      <c r="H120" s="206"/>
      <c r="I120" s="206"/>
      <c r="J120" s="20"/>
    </row>
    <row r="121" spans="1:16" x14ac:dyDescent="0.2">
      <c r="A121" s="205" t="s">
        <v>15</v>
      </c>
      <c r="B121" s="205"/>
      <c r="C121" s="205"/>
      <c r="D121" s="205"/>
      <c r="E121" s="205"/>
      <c r="F121" s="205"/>
      <c r="G121" s="205"/>
      <c r="H121" s="205"/>
      <c r="I121" s="205"/>
      <c r="J121" s="20"/>
    </row>
    <row r="122" spans="1:16" x14ac:dyDescent="0.2">
      <c r="A122" s="84"/>
      <c r="B122" s="84"/>
      <c r="C122" s="85"/>
      <c r="D122" s="86"/>
      <c r="E122" s="86"/>
      <c r="F122" s="86"/>
      <c r="G122" s="86"/>
      <c r="H122" s="87"/>
      <c r="I122" s="105" t="s">
        <v>10</v>
      </c>
      <c r="J122" s="88"/>
    </row>
    <row r="123" spans="1:16" ht="12.75" customHeight="1" x14ac:dyDescent="0.2">
      <c r="A123" s="211" t="s">
        <v>80</v>
      </c>
      <c r="B123" s="178" t="s">
        <v>81</v>
      </c>
      <c r="C123" s="178"/>
      <c r="D123" s="178"/>
      <c r="E123" s="178"/>
      <c r="F123" s="179"/>
      <c r="G123" s="182" t="s">
        <v>149</v>
      </c>
      <c r="H123" s="183" t="s">
        <v>115</v>
      </c>
      <c r="I123" s="183" t="s">
        <v>47</v>
      </c>
      <c r="J123" s="183" t="s">
        <v>116</v>
      </c>
    </row>
    <row r="124" spans="1:16" ht="39" customHeight="1" x14ac:dyDescent="0.2">
      <c r="A124" s="212"/>
      <c r="B124" s="180"/>
      <c r="C124" s="180"/>
      <c r="D124" s="180"/>
      <c r="E124" s="180"/>
      <c r="F124" s="181"/>
      <c r="G124" s="182"/>
      <c r="H124" s="184"/>
      <c r="I124" s="184"/>
      <c r="J124" s="184"/>
    </row>
    <row r="125" spans="1:16" x14ac:dyDescent="0.2">
      <c r="A125" s="89" t="s">
        <v>16</v>
      </c>
      <c r="B125" s="185" t="s">
        <v>82</v>
      </c>
      <c r="C125" s="186"/>
      <c r="D125" s="186"/>
      <c r="E125" s="186"/>
      <c r="F125" s="187"/>
      <c r="G125" s="109">
        <f>+G126+G128+G134+G135</f>
        <v>478.4</v>
      </c>
      <c r="H125" s="109">
        <f t="shared" ref="H125:J125" si="9">+H126+H128+H134+H135</f>
        <v>749.40000000000009</v>
      </c>
      <c r="I125" s="109">
        <f>+I126+I128+I134</f>
        <v>755.90000000000009</v>
      </c>
      <c r="J125" s="109">
        <f t="shared" si="9"/>
        <v>769.60000000000014</v>
      </c>
    </row>
    <row r="126" spans="1:16" x14ac:dyDescent="0.2">
      <c r="A126" s="22" t="s">
        <v>83</v>
      </c>
      <c r="B126" s="188" t="s">
        <v>17</v>
      </c>
      <c r="C126" s="189"/>
      <c r="D126" s="189"/>
      <c r="E126" s="189"/>
      <c r="F126" s="190"/>
      <c r="G126" s="106">
        <f>+H15+H21+H28+H34+H41+H47+H53+H62+H71+H74+H79+H91</f>
        <v>269.89999999999998</v>
      </c>
      <c r="H126" s="59">
        <f>+I15+I21+I28+I34+I41+I47+I53+I62+I71+I74+I79+I91</f>
        <v>332.70000000000005</v>
      </c>
      <c r="I126" s="59">
        <f>+J15+J21+J28+J34+J41+J47+J62+J71+J74+J79+J91+J53</f>
        <v>338.70000000000005</v>
      </c>
      <c r="J126" s="59">
        <f>+K15+K21+K28+K34+K41+K47+K53+K62+K71+K74+K79+K91</f>
        <v>346.20000000000005</v>
      </c>
    </row>
    <row r="127" spans="1:16" x14ac:dyDescent="0.2">
      <c r="A127" s="23" t="s">
        <v>84</v>
      </c>
      <c r="B127" s="195" t="s">
        <v>85</v>
      </c>
      <c r="C127" s="196"/>
      <c r="D127" s="196"/>
      <c r="E127" s="196"/>
      <c r="F127" s="197"/>
      <c r="G127" s="97"/>
      <c r="H127" s="60"/>
      <c r="I127" s="60"/>
      <c r="J127" s="60"/>
    </row>
    <row r="128" spans="1:16" x14ac:dyDescent="0.2">
      <c r="A128" s="23" t="s">
        <v>86</v>
      </c>
      <c r="B128" s="195" t="s">
        <v>87</v>
      </c>
      <c r="C128" s="196"/>
      <c r="D128" s="196"/>
      <c r="E128" s="196"/>
      <c r="F128" s="197"/>
      <c r="G128" s="106">
        <f>+H14+H20+H27+H35+H39+H46+H50+H57+H75+H78</f>
        <v>139.1</v>
      </c>
      <c r="H128" s="59">
        <f>+I14+I20+I27+I35+I39+I46+I50+I57+I75+I78</f>
        <v>277.90000000000003</v>
      </c>
      <c r="I128" s="59">
        <f>+J14+J20+J27+J35+J39+J50+J57+J75+J78+J46</f>
        <v>282.90000000000003</v>
      </c>
      <c r="J128" s="59">
        <f>+K14+K20+K27+K35+K39+K46+K50+K57+K75+K78</f>
        <v>289.10000000000002</v>
      </c>
    </row>
    <row r="129" spans="1:10" x14ac:dyDescent="0.2">
      <c r="A129" s="23" t="s">
        <v>88</v>
      </c>
      <c r="B129" s="198" t="s">
        <v>89</v>
      </c>
      <c r="C129" s="199"/>
      <c r="D129" s="199"/>
      <c r="E129" s="199"/>
      <c r="F129" s="200"/>
      <c r="G129" s="97"/>
      <c r="H129" s="60"/>
      <c r="I129" s="60"/>
      <c r="J129" s="60"/>
    </row>
    <row r="130" spans="1:10" x14ac:dyDescent="0.2">
      <c r="A130" s="23" t="s">
        <v>90</v>
      </c>
      <c r="B130" s="198" t="s">
        <v>91</v>
      </c>
      <c r="C130" s="199"/>
      <c r="D130" s="199"/>
      <c r="E130" s="199"/>
      <c r="F130" s="200"/>
      <c r="G130" s="98"/>
      <c r="H130" s="59"/>
      <c r="I130" s="59"/>
      <c r="J130" s="59"/>
    </row>
    <row r="131" spans="1:10" x14ac:dyDescent="0.2">
      <c r="A131" s="23" t="s">
        <v>92</v>
      </c>
      <c r="B131" s="198" t="s">
        <v>93</v>
      </c>
      <c r="C131" s="199"/>
      <c r="D131" s="199"/>
      <c r="E131" s="199"/>
      <c r="F131" s="200"/>
      <c r="G131" s="98"/>
      <c r="H131" s="59"/>
      <c r="I131" s="59"/>
      <c r="J131" s="59"/>
    </row>
    <row r="132" spans="1:10" x14ac:dyDescent="0.2">
      <c r="A132" s="23" t="s">
        <v>94</v>
      </c>
      <c r="B132" s="198" t="s">
        <v>95</v>
      </c>
      <c r="C132" s="199"/>
      <c r="D132" s="199"/>
      <c r="E132" s="199"/>
      <c r="F132" s="200"/>
      <c r="G132" s="98"/>
      <c r="H132" s="59"/>
      <c r="I132" s="59"/>
      <c r="J132" s="59"/>
    </row>
    <row r="133" spans="1:10" x14ac:dyDescent="0.2">
      <c r="A133" s="23" t="s">
        <v>96</v>
      </c>
      <c r="B133" s="198" t="s">
        <v>97</v>
      </c>
      <c r="C133" s="199"/>
      <c r="D133" s="199"/>
      <c r="E133" s="199"/>
      <c r="F133" s="200"/>
      <c r="G133" s="98"/>
      <c r="H133" s="59"/>
      <c r="I133" s="59"/>
      <c r="J133" s="59"/>
    </row>
    <row r="134" spans="1:10" x14ac:dyDescent="0.2">
      <c r="A134" s="23" t="s">
        <v>98</v>
      </c>
      <c r="B134" s="195" t="s">
        <v>99</v>
      </c>
      <c r="C134" s="196"/>
      <c r="D134" s="196"/>
      <c r="E134" s="196"/>
      <c r="F134" s="197"/>
      <c r="G134" s="106">
        <f>+H18+H64+H93</f>
        <v>61.4</v>
      </c>
      <c r="H134" s="59">
        <f>+I18++I64+I84+I93</f>
        <v>138.80000000000001</v>
      </c>
      <c r="I134" s="59">
        <f>+J18+J64+J84+J93</f>
        <v>134.30000000000001</v>
      </c>
      <c r="J134" s="59">
        <f>+K18+K64+K84+K93</f>
        <v>134.30000000000001</v>
      </c>
    </row>
    <row r="135" spans="1:10" x14ac:dyDescent="0.2">
      <c r="A135" s="23" t="s">
        <v>18</v>
      </c>
      <c r="B135" s="195" t="s">
        <v>100</v>
      </c>
      <c r="C135" s="196"/>
      <c r="D135" s="196"/>
      <c r="E135" s="196"/>
      <c r="F135" s="197"/>
      <c r="G135" s="106">
        <f>+H72+H92+H80</f>
        <v>8</v>
      </c>
      <c r="H135" s="59"/>
      <c r="I135" s="59"/>
      <c r="J135" s="59"/>
    </row>
    <row r="136" spans="1:10" x14ac:dyDescent="0.2">
      <c r="A136" s="89" t="s">
        <v>19</v>
      </c>
      <c r="B136" s="201" t="s">
        <v>101</v>
      </c>
      <c r="C136" s="202"/>
      <c r="D136" s="202"/>
      <c r="E136" s="202"/>
      <c r="F136" s="203"/>
      <c r="G136" s="109">
        <f>+G139</f>
        <v>10.4</v>
      </c>
      <c r="H136" s="58">
        <f>+H139</f>
        <v>0.4</v>
      </c>
      <c r="I136" s="58">
        <f>+I139</f>
        <v>0.4</v>
      </c>
      <c r="J136" s="58">
        <f>+J139</f>
        <v>0.4</v>
      </c>
    </row>
    <row r="137" spans="1:10" ht="15.75" x14ac:dyDescent="0.2">
      <c r="A137" s="61" t="s">
        <v>102</v>
      </c>
      <c r="B137" s="204" t="s">
        <v>32</v>
      </c>
      <c r="C137" s="204"/>
      <c r="D137" s="204"/>
      <c r="E137" s="204"/>
      <c r="F137" s="204"/>
      <c r="G137" s="99"/>
      <c r="H137" s="90"/>
      <c r="I137" s="90"/>
      <c r="J137" s="90"/>
    </row>
    <row r="138" spans="1:10" ht="15.75" x14ac:dyDescent="0.2">
      <c r="A138" s="62" t="s">
        <v>103</v>
      </c>
      <c r="B138" s="204" t="s">
        <v>104</v>
      </c>
      <c r="C138" s="204"/>
      <c r="D138" s="204"/>
      <c r="E138" s="204"/>
      <c r="F138" s="204"/>
      <c r="G138" s="100"/>
      <c r="H138" s="90"/>
      <c r="I138" s="90"/>
      <c r="J138" s="90"/>
    </row>
    <row r="139" spans="1:10" ht="15" x14ac:dyDescent="0.2">
      <c r="A139" s="91" t="s">
        <v>105</v>
      </c>
      <c r="B139" s="204" t="s">
        <v>106</v>
      </c>
      <c r="C139" s="204"/>
      <c r="D139" s="204"/>
      <c r="E139" s="204"/>
      <c r="F139" s="204"/>
      <c r="G139" s="112">
        <f>+H70+H87</f>
        <v>10.4</v>
      </c>
      <c r="H139" s="113">
        <f>+I87</f>
        <v>0.4</v>
      </c>
      <c r="I139" s="113">
        <f>+J87</f>
        <v>0.4</v>
      </c>
      <c r="J139" s="113">
        <f>+K87</f>
        <v>0.4</v>
      </c>
    </row>
    <row r="140" spans="1:10" x14ac:dyDescent="0.2">
      <c r="A140" s="191" t="s">
        <v>107</v>
      </c>
      <c r="B140" s="192"/>
      <c r="C140" s="192"/>
      <c r="D140" s="192"/>
      <c r="E140" s="192"/>
      <c r="F140" s="193"/>
      <c r="G140" s="110">
        <f>+G125+G136</f>
        <v>488.79999999999995</v>
      </c>
      <c r="H140" s="111">
        <f>+H125+H136</f>
        <v>749.80000000000007</v>
      </c>
      <c r="I140" s="111">
        <f>+I125+I136</f>
        <v>756.30000000000007</v>
      </c>
      <c r="J140" s="111">
        <f>+J125+J136</f>
        <v>770.00000000000011</v>
      </c>
    </row>
    <row r="142" spans="1:10" x14ac:dyDescent="0.2">
      <c r="E142" s="194" t="s">
        <v>108</v>
      </c>
      <c r="F142" s="194"/>
      <c r="G142" s="194"/>
      <c r="H142" s="194"/>
    </row>
  </sheetData>
  <sheetProtection selectLockedCells="1" selectUnlockedCells="1"/>
  <mergeCells count="135">
    <mergeCell ref="B14:B19"/>
    <mergeCell ref="C14:C19"/>
    <mergeCell ref="D14:D19"/>
    <mergeCell ref="E14:E19"/>
    <mergeCell ref="F14:F19"/>
    <mergeCell ref="B136:F136"/>
    <mergeCell ref="B137:F137"/>
    <mergeCell ref="B138:F138"/>
    <mergeCell ref="B139:F139"/>
    <mergeCell ref="A121:I121"/>
    <mergeCell ref="B87:B90"/>
    <mergeCell ref="D78:D81"/>
    <mergeCell ref="E78:E81"/>
    <mergeCell ref="F78:F81"/>
    <mergeCell ref="D83:O83"/>
    <mergeCell ref="E84:E86"/>
    <mergeCell ref="F84:F86"/>
    <mergeCell ref="L118:O118"/>
    <mergeCell ref="E87:E90"/>
    <mergeCell ref="F87:F90"/>
    <mergeCell ref="A120:I120"/>
    <mergeCell ref="F102:G102"/>
    <mergeCell ref="D99:G99"/>
    <mergeCell ref="A123:A124"/>
    <mergeCell ref="E142:H142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23:F124"/>
    <mergeCell ref="G123:G124"/>
    <mergeCell ref="H123:H124"/>
    <mergeCell ref="I123:I124"/>
    <mergeCell ref="J123:J124"/>
    <mergeCell ref="B125:F125"/>
    <mergeCell ref="B126:F126"/>
    <mergeCell ref="A140:F140"/>
    <mergeCell ref="D97:G97"/>
    <mergeCell ref="D98:G98"/>
    <mergeCell ref="F91:F96"/>
    <mergeCell ref="C74:C77"/>
    <mergeCell ref="D74:D77"/>
    <mergeCell ref="E74:E77"/>
    <mergeCell ref="F74:F77"/>
    <mergeCell ref="B84:B86"/>
    <mergeCell ref="C84:C86"/>
    <mergeCell ref="D84:D86"/>
    <mergeCell ref="B78:B81"/>
    <mergeCell ref="C78:C81"/>
    <mergeCell ref="D82:G82"/>
    <mergeCell ref="B57:B61"/>
    <mergeCell ref="D70:D73"/>
    <mergeCell ref="C87:C90"/>
    <mergeCell ref="D87:D90"/>
    <mergeCell ref="E70:E73"/>
    <mergeCell ref="B50:B54"/>
    <mergeCell ref="B74:B77"/>
    <mergeCell ref="B91:B96"/>
    <mergeCell ref="C91:C96"/>
    <mergeCell ref="D91:D96"/>
    <mergeCell ref="E91:E96"/>
    <mergeCell ref="B27:B33"/>
    <mergeCell ref="C27:C33"/>
    <mergeCell ref="D27:D33"/>
    <mergeCell ref="E27:E33"/>
    <mergeCell ref="F27:F33"/>
    <mergeCell ref="D39:D45"/>
    <mergeCell ref="F70:F73"/>
    <mergeCell ref="B70:B73"/>
    <mergeCell ref="D69:O69"/>
    <mergeCell ref="E39:E45"/>
    <mergeCell ref="F39:F45"/>
    <mergeCell ref="D57:D61"/>
    <mergeCell ref="E46:E49"/>
    <mergeCell ref="F46:F49"/>
    <mergeCell ref="C57:C61"/>
    <mergeCell ref="B46:B49"/>
    <mergeCell ref="C46:C49"/>
    <mergeCell ref="D46:D49"/>
    <mergeCell ref="C70:C73"/>
    <mergeCell ref="D37:G37"/>
    <mergeCell ref="E34:E36"/>
    <mergeCell ref="B39:B45"/>
    <mergeCell ref="C39:C45"/>
    <mergeCell ref="B34:B36"/>
    <mergeCell ref="G7:G9"/>
    <mergeCell ref="E50:E54"/>
    <mergeCell ref="D67:G67"/>
    <mergeCell ref="C68:O68"/>
    <mergeCell ref="E57:E61"/>
    <mergeCell ref="F57:F61"/>
    <mergeCell ref="D62:D65"/>
    <mergeCell ref="E62:E65"/>
    <mergeCell ref="F62:F65"/>
    <mergeCell ref="C34:C36"/>
    <mergeCell ref="D34:D36"/>
    <mergeCell ref="C50:C54"/>
    <mergeCell ref="F50:F54"/>
    <mergeCell ref="D66:G66"/>
    <mergeCell ref="D38:O38"/>
    <mergeCell ref="D50:D54"/>
    <mergeCell ref="F7:F9"/>
    <mergeCell ref="D20:D26"/>
    <mergeCell ref="F34:F36"/>
    <mergeCell ref="D55:G55"/>
    <mergeCell ref="D56:O56"/>
    <mergeCell ref="L2:O2"/>
    <mergeCell ref="B11:O11"/>
    <mergeCell ref="F20:F26"/>
    <mergeCell ref="D13:O13"/>
    <mergeCell ref="B3:O3"/>
    <mergeCell ref="B5:O5"/>
    <mergeCell ref="N6:O6"/>
    <mergeCell ref="B4:M4"/>
    <mergeCell ref="J7:J9"/>
    <mergeCell ref="K7:K9"/>
    <mergeCell ref="L8:L9"/>
    <mergeCell ref="B10:O10"/>
    <mergeCell ref="B7:B9"/>
    <mergeCell ref="C7:C9"/>
    <mergeCell ref="D7:D9"/>
    <mergeCell ref="E7:E9"/>
    <mergeCell ref="E20:E26"/>
    <mergeCell ref="C12:O12"/>
    <mergeCell ref="B20:B26"/>
    <mergeCell ref="C20:C26"/>
    <mergeCell ref="L7:O7"/>
    <mergeCell ref="H7:H9"/>
    <mergeCell ref="I7:I9"/>
    <mergeCell ref="M8:O8"/>
  </mergeCells>
  <pageMargins left="0.23622047244094491" right="0.23622047244094491" top="0.15748031496062992" bottom="0.15748031496062992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Macienė</dc:creator>
  <cp:lastModifiedBy>LD</cp:lastModifiedBy>
  <cp:lastPrinted>2021-11-29T17:24:26Z</cp:lastPrinted>
  <dcterms:created xsi:type="dcterms:W3CDTF">2014-08-25T08:08:11Z</dcterms:created>
  <dcterms:modified xsi:type="dcterms:W3CDTF">2021-12-20T14:08:01Z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1105451534</vt:i4>
  </property>
  <property fmtid="{D5CDD505-2E9C-101B-9397-08002B2CF9AE}" pid="3" name="_NewReviewCycle">
    <vt:lpwstr/>
  </property>
  <property fmtid="{D5CDD505-2E9C-101B-9397-08002B2CF9AE}" pid="4" name="_EmailSubject">
    <vt:lpwstr>Strateginis planas</vt:lpwstr>
  </property>
  <property fmtid="{D5CDD505-2E9C-101B-9397-08002B2CF9AE}" pid="5" name="_AuthorEmail">
    <vt:lpwstr>Kregzdute@splius.lt</vt:lpwstr>
  </property>
  <property fmtid="{D5CDD505-2E9C-101B-9397-08002B2CF9AE}" pid="6" name="_AuthorEmailDisplayName">
    <vt:lpwstr>Kregzdute</vt:lpwstr>
  </property>
  <property fmtid="{D5CDD505-2E9C-101B-9397-08002B2CF9AE}" pid="7" name="_PreviousAdHocReviewCycleID">
    <vt:i4>532038883</vt:i4>
  </property>
  <property fmtid="{D5CDD505-2E9C-101B-9397-08002B2CF9AE}" pid="8" name="_ReviewingToolsShownOnce">
    <vt:lpwstr/>
  </property>
</Properties>
</file>